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945" tabRatio="683" activeTab="7"/>
  </bookViews>
  <sheets>
    <sheet name="legende" sheetId="1" r:id="rId1"/>
    <sheet name="verlof" sheetId="2" r:id="rId2"/>
    <sheet name="mammoeturen" sheetId="3" r:id="rId3"/>
    <sheet name="jan-feb" sheetId="4" r:id="rId4"/>
    <sheet name="mar-apr" sheetId="5" r:id="rId5"/>
    <sheet name="mei-jun" sheetId="6" r:id="rId6"/>
    <sheet name="jul-aug" sheetId="7" r:id="rId7"/>
    <sheet name="sep-okt" sheetId="8" r:id="rId8"/>
    <sheet name="nov-dec" sheetId="9" r:id="rId9"/>
  </sheets>
  <externalReferences>
    <externalReference r:id="rId12"/>
  </externalReferences>
  <definedNames>
    <definedName name="Activiteit1">#REF!</definedName>
    <definedName name="Activiteit10">#REF!</definedName>
    <definedName name="Activiteit2">#REF!</definedName>
    <definedName name="Activiteit3">#REF!</definedName>
    <definedName name="Activiteit4">#REF!</definedName>
    <definedName name="Activiteit5">#REF!</definedName>
    <definedName name="Activiteit6">#REF!</definedName>
    <definedName name="Activiteit7">#REF!</definedName>
    <definedName name="Activiteit8">#REF!</definedName>
    <definedName name="Activiteit9">#REF!</definedName>
    <definedName name="_xlnm.Print_Area" localSheetId="3">'jan-feb'!$A$1:$P$74</definedName>
    <definedName name="_xlnm.Print_Area" localSheetId="6">'jul-aug'!$A$1:$P$76</definedName>
    <definedName name="_xlnm.Print_Area" localSheetId="4">'mar-apr'!$A$1:$P$75</definedName>
    <definedName name="_xlnm.Print_Area" localSheetId="5">'mei-jun'!$A$1:$P$75</definedName>
    <definedName name="_xlnm.Print_Area" localSheetId="8">'nov-dec'!$A$1:$P$75</definedName>
    <definedName name="_xlnm.Print_Area" localSheetId="7">'sep-okt'!$A$1:$P$75</definedName>
    <definedName name="dertig">'mammoeturen'!$D$18</definedName>
    <definedName name="dienst">'legende'!$C$4</definedName>
    <definedName name="Med_Activiteit">#REF!</definedName>
    <definedName name="negentig">'mammoeturen'!$D$20</definedName>
    <definedName name="nul">'mammoeturen'!$D$18</definedName>
    <definedName name="oude">'[1]jan-feb'!$C$5</definedName>
    <definedName name="saldoGFDW6">'nov-dec'!$Y$76</definedName>
    <definedName name="saldoGWFD">'jan-feb'!$Y$75</definedName>
    <definedName name="saldoGWFD2">'mar-apr'!$Y$76</definedName>
    <definedName name="saldoGWFD3">'mei-jun'!$Y$76</definedName>
    <definedName name="saldoGWFD4">'jul-aug'!$Y$77</definedName>
    <definedName name="saldoGWFD5">'sep-okt'!$Y$76</definedName>
    <definedName name="saldoGWFD6">'nov-dec'!$Y$76</definedName>
    <definedName name="saldoWFD">'jan-feb'!$X$75</definedName>
    <definedName name="saldoWFD2">'mar-apr'!$X$76</definedName>
    <definedName name="saldoWFD3">'mei-jun'!$X$76</definedName>
    <definedName name="saldoWFD4">'jul-aug'!$X$77</definedName>
    <definedName name="saldoWFD5">'sep-okt'!$X$76</definedName>
    <definedName name="saldoWFD6">'nov-dec'!$X$76</definedName>
    <definedName name="twee">'mammoeturen'!$E$20</definedName>
    <definedName name="uur">'jan-feb'!$AM$2</definedName>
    <definedName name="veertien">'jan-feb'!$AM$3</definedName>
    <definedName name="verlof">'verlof'!$I$13</definedName>
    <definedName name="vier">'mammoeturen'!$E$19</definedName>
    <definedName name="werkdag">'verlof'!$I$13</definedName>
    <definedName name="werkuren">'verlof'!$O$1</definedName>
    <definedName name="zes">'mammoeturen'!$E$18</definedName>
    <definedName name="zestig">'mammoeturen'!$D$19</definedName>
    <definedName name="ziekte">'[1]jan-feb'!$C$7</definedName>
    <definedName name="zondag">'[1]jan-feb'!$C$4</definedName>
  </definedNames>
  <calcPr fullCalcOnLoad="1"/>
</workbook>
</file>

<file path=xl/sharedStrings.xml><?xml version="1.0" encoding="utf-8"?>
<sst xmlns="http://schemas.openxmlformats.org/spreadsheetml/2006/main" count="890" uniqueCount="160">
  <si>
    <t>Dag</t>
  </si>
  <si>
    <t>Code</t>
  </si>
  <si>
    <t>begin</t>
  </si>
  <si>
    <t>einde</t>
  </si>
  <si>
    <t>dag prestatie</t>
  </si>
  <si>
    <t>periode totaal</t>
  </si>
  <si>
    <t>totaal te presteren</t>
  </si>
  <si>
    <t>verschil</t>
  </si>
  <si>
    <t>nacht 35 %</t>
  </si>
  <si>
    <t>nacht 20 %</t>
  </si>
  <si>
    <t>WE uren</t>
  </si>
  <si>
    <t>Nacht 35 %</t>
  </si>
  <si>
    <t>Nacht 20 %</t>
  </si>
  <si>
    <t>Ger Werk</t>
  </si>
  <si>
    <t>Ziek</t>
  </si>
  <si>
    <t>AO</t>
  </si>
  <si>
    <t>Vakantie</t>
  </si>
  <si>
    <t>Opleiding</t>
  </si>
  <si>
    <t>Isra</t>
  </si>
  <si>
    <t>Watra</t>
  </si>
  <si>
    <t>Fed Taak</t>
  </si>
  <si>
    <t>Voetbal</t>
  </si>
  <si>
    <t>O.Orde</t>
  </si>
  <si>
    <t>Norm</t>
  </si>
  <si>
    <t>Forfait</t>
  </si>
  <si>
    <t>Begin</t>
  </si>
  <si>
    <t>Einde</t>
  </si>
  <si>
    <t>A</t>
  </si>
  <si>
    <t>B</t>
  </si>
  <si>
    <t>C</t>
  </si>
  <si>
    <t>werkdag</t>
  </si>
  <si>
    <t>verlofuren</t>
  </si>
  <si>
    <t>te presteren</t>
  </si>
  <si>
    <t>genomen</t>
  </si>
  <si>
    <t>gepresteerde uren</t>
  </si>
  <si>
    <t>1/2 dag verlof</t>
  </si>
  <si>
    <t>saldo</t>
  </si>
  <si>
    <t>dagen</t>
  </si>
  <si>
    <t>verlof</t>
  </si>
  <si>
    <t>weekenddag</t>
  </si>
  <si>
    <t>ziek</t>
  </si>
  <si>
    <t>Verlof</t>
  </si>
  <si>
    <t>wettelijke feestdagen zoals voorzien in mammoetwet</t>
  </si>
  <si>
    <t>è</t>
  </si>
  <si>
    <t>wettelijk verlof --&gt; zelf invullen</t>
  </si>
  <si>
    <t>SV</t>
  </si>
  <si>
    <t>sociaal verlof in DAGEN</t>
  </si>
  <si>
    <t>wettelijke en reglementaire feestdagen</t>
  </si>
  <si>
    <t>BV</t>
  </si>
  <si>
    <t>Boventallig verlof in DAGEN</t>
  </si>
  <si>
    <t>=</t>
  </si>
  <si>
    <t>uren</t>
  </si>
  <si>
    <t>Telkens een verlof wijzigt in dagen, bv. U geniet boventallig</t>
  </si>
  <si>
    <t>verlof door een huwelijk, of overlijden…</t>
  </si>
  <si>
    <t>dan deze dagen er bij tellen in de juiste cel</t>
  </si>
  <si>
    <t>OPLETTEN : als u het juiste aantal niet invoert,</t>
  </si>
  <si>
    <t>klopt op het einde het saldo NIET</t>
  </si>
  <si>
    <t>GWFD</t>
  </si>
  <si>
    <t>gewerkte wettelijke feestdagen</t>
  </si>
  <si>
    <t>wordt automatisch aangepast (juiste code invullen)</t>
  </si>
  <si>
    <t>WFD</t>
  </si>
  <si>
    <t>G</t>
  </si>
  <si>
    <t>vrij bloedgeven</t>
  </si>
  <si>
    <t>Wettelijke feestdag</t>
  </si>
  <si>
    <t>gewerkte WFD</t>
  </si>
  <si>
    <t>hist</t>
  </si>
  <si>
    <t>OU</t>
  </si>
  <si>
    <t>Memo dienst</t>
  </si>
  <si>
    <t>overuren</t>
  </si>
  <si>
    <t>nacht 35%</t>
  </si>
  <si>
    <t>nacht 20%</t>
  </si>
  <si>
    <t>maand 1</t>
  </si>
  <si>
    <t>maand 2</t>
  </si>
  <si>
    <t>Inleiding - Legende</t>
  </si>
  <si>
    <t>Jozef Rayen</t>
  </si>
  <si>
    <t>uren in te vullen</t>
  </si>
  <si>
    <t>gelijkgestelde arbeidstijd : enkel VERLOF !</t>
  </si>
  <si>
    <t>ook sociaal, boventallig, bijzonder, enz…</t>
  </si>
  <si>
    <t>telling 3:48 uur - gewerkte uren nog invullen</t>
  </si>
  <si>
    <t>Als dit aantal niet klopt, zal het saldo ook</t>
  </si>
  <si>
    <t>ziekte</t>
  </si>
  <si>
    <t>niet kunnen kloppen</t>
  </si>
  <si>
    <t>totaal aan verlofUREN</t>
  </si>
  <si>
    <t>genoten uren</t>
  </si>
  <si>
    <t>uren voorzien door de mammoetwet</t>
  </si>
  <si>
    <t>echt gepresteerde uren</t>
  </si>
  <si>
    <t>totaal maand 1</t>
  </si>
  <si>
    <t>totaal maand 2</t>
  </si>
  <si>
    <t>vul uw naam in :</t>
  </si>
  <si>
    <t>Lokale politie Antwerpen</t>
  </si>
  <si>
    <t>Werkwijze codes</t>
  </si>
  <si>
    <t>zater- en zondag : uren in te vullen bij werk</t>
  </si>
  <si>
    <t>gelijkgestelde arbeidstijd : 07:36</t>
  </si>
  <si>
    <t>WFD : niet gewerkt (wordt bij velof geteld)</t>
  </si>
  <si>
    <t>Gewerkte WFD</t>
  </si>
  <si>
    <t>het verlof invullen op tabblad 2</t>
  </si>
  <si>
    <t>WFD - wordt automatisch aangepast</t>
  </si>
  <si>
    <t>saldo verlof in uren</t>
  </si>
  <si>
    <t>saldo verlof in dagen</t>
  </si>
  <si>
    <t>moeten gelijk zijn aan de uren tabblad MAMMOET</t>
  </si>
  <si>
    <t>klopt dit niet, staat er een code foutief !!!!</t>
  </si>
  <si>
    <t>zijn al ingevuld: zitten in code 8 --&gt; uren mammoet</t>
  </si>
  <si>
    <t>Januari - februari</t>
  </si>
  <si>
    <t>maart - april</t>
  </si>
  <si>
    <t>mei - juni</t>
  </si>
  <si>
    <t>juli - augustus</t>
  </si>
  <si>
    <t>september - oktober</t>
  </si>
  <si>
    <t>november - december</t>
  </si>
  <si>
    <t>reglementaire feestdagen : 2/11 - 15/11 - 26/12</t>
  </si>
  <si>
    <t>vergoedingsuren</t>
  </si>
  <si>
    <t>maaltijd uren</t>
  </si>
  <si>
    <t>Info :</t>
  </si>
  <si>
    <t>indien op de dienststaat "te presteren uren"</t>
  </si>
  <si>
    <t>niet overeenkomt met dit getal,</t>
  </si>
  <si>
    <t>hebt u ergens een foutieve code ingevuld!!</t>
  </si>
  <si>
    <t>WFD WK</t>
  </si>
  <si>
    <t>wettelijke feestdagen in weekend</t>
  </si>
  <si>
    <t>N</t>
  </si>
  <si>
    <t>WE/WFD u.</t>
  </si>
  <si>
    <t>maal</t>
  </si>
  <si>
    <t>tijd</t>
  </si>
  <si>
    <t>Met AANDRANG wordt gevraagd om de dienststaat onder uw eigen naam en uw X-schijf</t>
  </si>
  <si>
    <t>op te slaan en zeker GEEN wijzigingen op te slaan in de basisstaat voor iedereen !!!!!!!!!</t>
  </si>
  <si>
    <t>WFD : gewerkt (uren + extra dag bij velof)</t>
  </si>
  <si>
    <t>extra dagen omzendbrief(brugdagen) ????</t>
  </si>
  <si>
    <t xml:space="preserve">        dagen van de korpschef (2)</t>
  </si>
  <si>
    <t xml:space="preserve"> </t>
  </si>
  <si>
    <t>vrije dag part time</t>
  </si>
  <si>
    <t>part</t>
  </si>
  <si>
    <t>time</t>
  </si>
  <si>
    <t>deeltijds</t>
  </si>
  <si>
    <t>invullen bij part-time-dag</t>
  </si>
  <si>
    <r>
      <t xml:space="preserve">ENKEL voor diegene die </t>
    </r>
    <r>
      <rPr>
        <b/>
        <u val="single"/>
        <sz val="10"/>
        <rFont val="Arial"/>
        <family val="2"/>
      </rPr>
      <t>voltijds</t>
    </r>
    <r>
      <rPr>
        <sz val="10"/>
        <rFont val="Arial"/>
        <family val="0"/>
      </rPr>
      <t xml:space="preserve"> werken !!!!!</t>
    </r>
  </si>
  <si>
    <t xml:space="preserve">Lokale recherche  Leefmilieu </t>
  </si>
  <si>
    <t>over te nemen minuren</t>
  </si>
  <si>
    <t>(maximaal 10:00 uur)</t>
  </si>
  <si>
    <t>OPGELET: invoering MINUREN 2008</t>
  </si>
  <si>
    <t>vul uw dienst in:</t>
  </si>
  <si>
    <t>overdacht overuren (max. 30)</t>
  </si>
  <si>
    <t>over te nemen overuren</t>
  </si>
  <si>
    <t>(maximaal 30:00 uur)</t>
  </si>
  <si>
    <t>gepresteerde uren(+overdracht)</t>
  </si>
  <si>
    <t>feestdagen op Zater-Zondag</t>
  </si>
  <si>
    <t>1/ in de cel G12 (boventallig verlof: nu reeds de 2 extra verlofdagen van de korpschef ingevuld ??)</t>
  </si>
  <si>
    <t>eventueel aanpassen !!!</t>
  </si>
  <si>
    <t>totaal verlof in 2012</t>
  </si>
  <si>
    <t>Brugdagen - dagen korpschef</t>
  </si>
  <si>
    <t>zijn AL bijgeteld in het jaarlijks verlof</t>
  </si>
  <si>
    <t>te presteren (evt +/- uren 2014)</t>
  </si>
  <si>
    <t xml:space="preserve">    (rekeninghoudende met de dagen korpschef en feestdagen op een zondag)</t>
  </si>
  <si>
    <t>j</t>
  </si>
  <si>
    <t>Telling VERLOF 2016</t>
  </si>
  <si>
    <t>naam voornaam</t>
  </si>
  <si>
    <t>Over te nemen uren van 2016 naar 2017</t>
  </si>
  <si>
    <t>Uren te presteren in 2017</t>
  </si>
  <si>
    <t>(32 + 2 korpschef + 1 feestdagen in weekend)</t>
  </si>
  <si>
    <t>2 brugdag nog NIET ingevuld</t>
  </si>
  <si>
    <t>nog aan te passen voor 2017:</t>
  </si>
  <si>
    <t>2/ vermoedelijke verplichte brugdagen op 14/8 en 3/11 (nog NIET ingevuld)</t>
  </si>
  <si>
    <t>3/ vergeet de overdracht van uw eventuele minuren of plusuren van 2016 NIET op tabblad &lt;MAMMOETUREN&gt;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</si>
</sst>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[hh]:mm"/>
    <numFmt numFmtId="189" formatCode="[h]:mm"/>
    <numFmt numFmtId="190" formatCode="ddd\,\ dd"/>
    <numFmt numFmtId="191" formatCode="dd\-mm\-yy"/>
    <numFmt numFmtId="192" formatCode="d\-mmm"/>
    <numFmt numFmtId="193" formatCode="dd\-mmm\-yy"/>
    <numFmt numFmtId="194" formatCode="d\ mmmm\ yyyy"/>
    <numFmt numFmtId="195" formatCode="ddd\,\ dd\ mmm"/>
    <numFmt numFmtId="196" formatCode="dddd\ dd\ mmm"/>
    <numFmt numFmtId="197" formatCode="ddd\,\ dd\-mmm"/>
    <numFmt numFmtId="198" formatCode="dddd\,\ dd\ mmmm\ yyyy"/>
    <numFmt numFmtId="199" formatCode="0.000"/>
    <numFmt numFmtId="200" formatCode="0.0"/>
    <numFmt numFmtId="201" formatCode="mmm/yyyy"/>
    <numFmt numFmtId="202" formatCode="[h]\:mm"/>
    <numFmt numFmtId="203" formatCode="d/mm/yyyy"/>
    <numFmt numFmtId="204" formatCode="dd"/>
    <numFmt numFmtId="205" formatCode="\Y\Y\Y\Y"/>
    <numFmt numFmtId="206" formatCode="\y\y\y\y"/>
    <numFmt numFmtId="207" formatCode="yyyy"/>
    <numFmt numFmtId="208" formatCode="[$-813]d\ mmmm\ yyyy;@"/>
    <numFmt numFmtId="209" formatCode="[$-813]dddd\ d\ mmmm\ yyyy"/>
    <numFmt numFmtId="210" formatCode="hh:mm:ss"/>
  </numFmts>
  <fonts count="6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41"/>
      <name val="Arial"/>
      <family val="2"/>
    </font>
    <font>
      <b/>
      <i/>
      <u val="single"/>
      <sz val="20"/>
      <name val="Arial"/>
      <family val="2"/>
    </font>
    <font>
      <sz val="10"/>
      <name val="Wingdings"/>
      <family val="0"/>
    </font>
    <font>
      <sz val="10"/>
      <color indexed="13"/>
      <name val="Arial"/>
      <family val="2"/>
    </font>
    <font>
      <sz val="10"/>
      <color indexed="46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8"/>
      <color indexed="13"/>
      <name val="Arial"/>
      <family val="2"/>
    </font>
    <font>
      <sz val="8"/>
      <color indexed="41"/>
      <name val="Arial"/>
      <family val="2"/>
    </font>
    <font>
      <sz val="10"/>
      <color indexed="41"/>
      <name val="Arial"/>
      <family val="2"/>
    </font>
    <font>
      <sz val="10"/>
      <color indexed="4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8"/>
      <color indexed="47"/>
      <name val="Arial"/>
      <family val="2"/>
    </font>
    <font>
      <sz val="10"/>
      <color indexed="43"/>
      <name val="Arial"/>
      <family val="2"/>
    </font>
    <font>
      <b/>
      <sz val="14"/>
      <color indexed="9"/>
      <name val="Arial"/>
      <family val="2"/>
    </font>
    <font>
      <sz val="10"/>
      <color indexed="54"/>
      <name val="Arial"/>
      <family val="2"/>
    </font>
    <font>
      <sz val="10"/>
      <color indexed="61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21"/>
      <name val="Arial"/>
      <family val="2"/>
    </font>
    <font>
      <b/>
      <sz val="10"/>
      <color indexed="4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15"/>
      <name val="Arial"/>
      <family val="2"/>
    </font>
    <font>
      <b/>
      <sz val="12"/>
      <color indexed="45"/>
      <name val="Arial"/>
      <family val="2"/>
    </font>
    <font>
      <b/>
      <u val="single"/>
      <sz val="10"/>
      <name val="Arial"/>
      <family val="2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5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/>
      <protection/>
    </xf>
    <xf numFmtId="0" fontId="2" fillId="36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20" fontId="2" fillId="36" borderId="11" xfId="0" applyNumberFormat="1" applyFont="1" applyFill="1" applyBorder="1" applyAlignment="1" applyProtection="1">
      <alignment horizontal="center"/>
      <protection/>
    </xf>
    <xf numFmtId="188" fontId="0" fillId="0" borderId="11" xfId="0" applyNumberFormat="1" applyFill="1" applyBorder="1" applyAlignment="1" applyProtection="1">
      <alignment horizontal="center"/>
      <protection locked="0"/>
    </xf>
    <xf numFmtId="188" fontId="0" fillId="0" borderId="11" xfId="0" applyNumberFormat="1" applyBorder="1" applyAlignment="1" applyProtection="1">
      <alignment horizontal="center"/>
      <protection locked="0"/>
    </xf>
    <xf numFmtId="188" fontId="0" fillId="0" borderId="11" xfId="0" applyNumberFormat="1" applyBorder="1" applyAlignment="1" applyProtection="1">
      <alignment horizontal="center"/>
      <protection/>
    </xf>
    <xf numFmtId="189" fontId="0" fillId="37" borderId="11" xfId="0" applyNumberFormat="1" applyFont="1" applyFill="1" applyBorder="1" applyAlignment="1" applyProtection="1">
      <alignment horizontal="center"/>
      <protection/>
    </xf>
    <xf numFmtId="20" fontId="0" fillId="37" borderId="11" xfId="0" applyNumberFormat="1" applyFont="1" applyFill="1" applyBorder="1" applyAlignment="1" applyProtection="1">
      <alignment horizontal="center"/>
      <protection/>
    </xf>
    <xf numFmtId="188" fontId="0" fillId="37" borderId="11" xfId="0" applyNumberFormat="1" applyFont="1" applyFill="1" applyBorder="1" applyAlignment="1" applyProtection="1">
      <alignment horizontal="center"/>
      <protection/>
    </xf>
    <xf numFmtId="0" fontId="0" fillId="38" borderId="13" xfId="0" applyFill="1" applyBorder="1" applyAlignment="1">
      <alignment horizontal="left"/>
    </xf>
    <xf numFmtId="0" fontId="0" fillId="38" borderId="14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8" borderId="16" xfId="0" applyFill="1" applyBorder="1" applyAlignment="1">
      <alignment horizontal="left"/>
    </xf>
    <xf numFmtId="0" fontId="0" fillId="38" borderId="17" xfId="0" applyFill="1" applyBorder="1" applyAlignment="1">
      <alignment/>
    </xf>
    <xf numFmtId="0" fontId="0" fillId="40" borderId="18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0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NumberFormat="1" applyFill="1" applyBorder="1" applyAlignment="1">
      <alignment/>
    </xf>
    <xf numFmtId="20" fontId="0" fillId="40" borderId="19" xfId="0" applyNumberFormat="1" applyFill="1" applyBorder="1" applyAlignment="1">
      <alignment/>
    </xf>
    <xf numFmtId="0" fontId="0" fillId="39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41" borderId="0" xfId="0" applyFill="1" applyAlignment="1">
      <alignment/>
    </xf>
    <xf numFmtId="16" fontId="0" fillId="42" borderId="11" xfId="0" applyNumberFormat="1" applyFill="1" applyBorder="1" applyAlignment="1">
      <alignment/>
    </xf>
    <xf numFmtId="0" fontId="6" fillId="41" borderId="0" xfId="0" applyFont="1" applyFill="1" applyAlignment="1">
      <alignment/>
    </xf>
    <xf numFmtId="0" fontId="0" fillId="40" borderId="21" xfId="0" applyFill="1" applyBorder="1" applyAlignment="1">
      <alignment/>
    </xf>
    <xf numFmtId="0" fontId="7" fillId="35" borderId="0" xfId="0" applyFont="1" applyFill="1" applyAlignment="1">
      <alignment/>
    </xf>
    <xf numFmtId="0" fontId="0" fillId="40" borderId="11" xfId="0" applyFill="1" applyBorder="1" applyAlignment="1">
      <alignment/>
    </xf>
    <xf numFmtId="0" fontId="0" fillId="41" borderId="0" xfId="0" applyFill="1" applyAlignment="1">
      <alignment horizontal="center"/>
    </xf>
    <xf numFmtId="188" fontId="0" fillId="0" borderId="0" xfId="0" applyNumberFormat="1" applyAlignment="1">
      <alignment/>
    </xf>
    <xf numFmtId="189" fontId="0" fillId="39" borderId="0" xfId="0" applyNumberFormat="1" applyFill="1" applyBorder="1" applyAlignment="1">
      <alignment horizontal="right"/>
    </xf>
    <xf numFmtId="0" fontId="3" fillId="43" borderId="10" xfId="0" applyFont="1" applyFill="1" applyBorder="1" applyAlignment="1" applyProtection="1">
      <alignment horizontal="center" vertical="justify"/>
      <protection/>
    </xf>
    <xf numFmtId="0" fontId="3" fillId="43" borderId="12" xfId="0" applyFont="1" applyFill="1" applyBorder="1" applyAlignment="1" applyProtection="1">
      <alignment horizontal="center" vertical="justify"/>
      <protection/>
    </xf>
    <xf numFmtId="1" fontId="0" fillId="0" borderId="11" xfId="0" applyNumberFormat="1" applyBorder="1" applyAlignment="1" applyProtection="1">
      <alignment horizontal="center"/>
      <protection/>
    </xf>
    <xf numFmtId="1" fontId="8" fillId="35" borderId="0" xfId="0" applyNumberFormat="1" applyFont="1" applyFill="1" applyAlignment="1">
      <alignment/>
    </xf>
    <xf numFmtId="0" fontId="7" fillId="44" borderId="10" xfId="0" applyFont="1" applyFill="1" applyBorder="1" applyAlignment="1" applyProtection="1">
      <alignment horizontal="center" vertical="justify"/>
      <protection/>
    </xf>
    <xf numFmtId="0" fontId="7" fillId="44" borderId="12" xfId="0" applyFont="1" applyFill="1" applyBorder="1" applyAlignment="1" applyProtection="1">
      <alignment horizontal="center" vertical="justify"/>
      <protection/>
    </xf>
    <xf numFmtId="0" fontId="1" fillId="45" borderId="10" xfId="0" applyFont="1" applyFill="1" applyBorder="1" applyAlignment="1" applyProtection="1">
      <alignment horizontal="center" vertical="justify"/>
      <protection/>
    </xf>
    <xf numFmtId="0" fontId="1" fillId="45" borderId="12" xfId="0" applyFont="1" applyFill="1" applyBorder="1" applyAlignment="1" applyProtection="1">
      <alignment horizontal="center" vertical="justify"/>
      <protection/>
    </xf>
    <xf numFmtId="0" fontId="0" fillId="38" borderId="15" xfId="0" applyFill="1" applyBorder="1" applyAlignment="1">
      <alignment/>
    </xf>
    <xf numFmtId="0" fontId="0" fillId="38" borderId="0" xfId="0" applyFill="1" applyBorder="1" applyAlignment="1">
      <alignment/>
    </xf>
    <xf numFmtId="1" fontId="0" fillId="38" borderId="17" xfId="0" applyNumberFormat="1" applyFill="1" applyBorder="1" applyAlignment="1">
      <alignment/>
    </xf>
    <xf numFmtId="0" fontId="0" fillId="0" borderId="0" xfId="0" applyFill="1" applyAlignment="1">
      <alignment/>
    </xf>
    <xf numFmtId="0" fontId="7" fillId="41" borderId="0" xfId="0" applyFont="1" applyFill="1" applyBorder="1" applyAlignment="1">
      <alignment horizontal="right"/>
    </xf>
    <xf numFmtId="0" fontId="7" fillId="41" borderId="0" xfId="0" applyFont="1" applyFill="1" applyBorder="1" applyAlignment="1">
      <alignment/>
    </xf>
    <xf numFmtId="189" fontId="9" fillId="41" borderId="0" xfId="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10" fillId="46" borderId="10" xfId="0" applyFont="1" applyFill="1" applyBorder="1" applyAlignment="1" applyProtection="1">
      <alignment horizontal="center" vertical="justify"/>
      <protection/>
    </xf>
    <xf numFmtId="0" fontId="10" fillId="46" borderId="12" xfId="0" applyFont="1" applyFill="1" applyBorder="1" applyAlignment="1" applyProtection="1">
      <alignment horizontal="center" vertical="justify"/>
      <protection/>
    </xf>
    <xf numFmtId="188" fontId="1" fillId="34" borderId="22" xfId="0" applyNumberFormat="1" applyFont="1" applyFill="1" applyBorder="1" applyAlignment="1">
      <alignment/>
    </xf>
    <xf numFmtId="0" fontId="0" fillId="47" borderId="0" xfId="0" applyFill="1" applyAlignment="1">
      <alignment/>
    </xf>
    <xf numFmtId="0" fontId="0" fillId="47" borderId="0" xfId="0" applyFill="1" applyBorder="1" applyAlignment="1">
      <alignment/>
    </xf>
    <xf numFmtId="0" fontId="0" fillId="47" borderId="0" xfId="0" applyFill="1" applyBorder="1" applyAlignment="1" applyProtection="1">
      <alignment horizontal="center" vertical="center"/>
      <protection/>
    </xf>
    <xf numFmtId="188" fontId="0" fillId="47" borderId="0" xfId="0" applyNumberFormat="1" applyFill="1" applyBorder="1" applyAlignment="1" applyProtection="1">
      <alignment horizontal="center"/>
      <protection/>
    </xf>
    <xf numFmtId="189" fontId="0" fillId="47" borderId="0" xfId="0" applyNumberFormat="1" applyFill="1" applyBorder="1" applyAlignment="1">
      <alignment/>
    </xf>
    <xf numFmtId="189" fontId="0" fillId="47" borderId="0" xfId="0" applyNumberFormat="1" applyFill="1" applyBorder="1" applyAlignment="1">
      <alignment horizontal="right"/>
    </xf>
    <xf numFmtId="0" fontId="1" fillId="44" borderId="0" xfId="0" applyFont="1" applyFill="1" applyBorder="1" applyAlignment="1">
      <alignment/>
    </xf>
    <xf numFmtId="0" fontId="1" fillId="47" borderId="0" xfId="0" applyFont="1" applyFill="1" applyBorder="1" applyAlignment="1">
      <alignment/>
    </xf>
    <xf numFmtId="188" fontId="1" fillId="47" borderId="0" xfId="0" applyNumberFormat="1" applyFont="1" applyFill="1" applyBorder="1" applyAlignment="1">
      <alignment/>
    </xf>
    <xf numFmtId="189" fontId="0" fillId="40" borderId="23" xfId="0" applyNumberFormat="1" applyFill="1" applyBorder="1" applyAlignment="1">
      <alignment/>
    </xf>
    <xf numFmtId="189" fontId="0" fillId="40" borderId="24" xfId="0" applyNumberFormat="1" applyFill="1" applyBorder="1" applyAlignment="1">
      <alignment/>
    </xf>
    <xf numFmtId="0" fontId="0" fillId="40" borderId="25" xfId="0" applyNumberFormat="1" applyFill="1" applyBorder="1" applyAlignment="1">
      <alignment/>
    </xf>
    <xf numFmtId="189" fontId="0" fillId="39" borderId="14" xfId="0" applyNumberFormat="1" applyFill="1" applyBorder="1" applyAlignment="1">
      <alignment/>
    </xf>
    <xf numFmtId="189" fontId="0" fillId="39" borderId="17" xfId="0" applyNumberFormat="1" applyFill="1" applyBorder="1" applyAlignment="1">
      <alignment/>
    </xf>
    <xf numFmtId="188" fontId="1" fillId="44" borderId="13" xfId="0" applyNumberFormat="1" applyFont="1" applyFill="1" applyBorder="1" applyAlignment="1">
      <alignment/>
    </xf>
    <xf numFmtId="0" fontId="1" fillId="34" borderId="22" xfId="0" applyFont="1" applyFill="1" applyBorder="1" applyAlignment="1">
      <alignment/>
    </xf>
    <xf numFmtId="189" fontId="1" fillId="48" borderId="11" xfId="0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88" fontId="1" fillId="34" borderId="0" xfId="0" applyNumberFormat="1" applyFont="1" applyFill="1" applyAlignment="1">
      <alignment horizontal="center"/>
    </xf>
    <xf numFmtId="188" fontId="1" fillId="44" borderId="0" xfId="0" applyNumberFormat="1" applyFont="1" applyFill="1" applyAlignment="1">
      <alignment horizontal="center"/>
    </xf>
    <xf numFmtId="188" fontId="1" fillId="48" borderId="0" xfId="0" applyNumberFormat="1" applyFont="1" applyFill="1" applyAlignment="1">
      <alignment horizontal="center"/>
    </xf>
    <xf numFmtId="188" fontId="1" fillId="34" borderId="11" xfId="0" applyNumberFormat="1" applyFont="1" applyFill="1" applyBorder="1" applyAlignment="1">
      <alignment/>
    </xf>
    <xf numFmtId="188" fontId="1" fillId="44" borderId="11" xfId="0" applyNumberFormat="1" applyFont="1" applyFill="1" applyBorder="1" applyAlignment="1">
      <alignment/>
    </xf>
    <xf numFmtId="188" fontId="1" fillId="48" borderId="11" xfId="0" applyNumberFormat="1" applyFont="1" applyFill="1" applyBorder="1" applyAlignment="1">
      <alignment/>
    </xf>
    <xf numFmtId="0" fontId="11" fillId="45" borderId="10" xfId="0" applyFont="1" applyFill="1" applyBorder="1" applyAlignment="1">
      <alignment horizontal="center"/>
    </xf>
    <xf numFmtId="188" fontId="1" fillId="33" borderId="11" xfId="0" applyNumberFormat="1" applyFont="1" applyFill="1" applyBorder="1" applyAlignment="1">
      <alignment horizontal="right"/>
    </xf>
    <xf numFmtId="0" fontId="0" fillId="49" borderId="0" xfId="0" applyFill="1" applyAlignment="1">
      <alignment/>
    </xf>
    <xf numFmtId="0" fontId="3" fillId="49" borderId="0" xfId="0" applyFont="1" applyFill="1" applyAlignment="1">
      <alignment/>
    </xf>
    <xf numFmtId="0" fontId="12" fillId="49" borderId="0" xfId="0" applyFont="1" applyFill="1" applyAlignment="1">
      <alignment/>
    </xf>
    <xf numFmtId="0" fontId="13" fillId="49" borderId="0" xfId="0" applyFont="1" applyFill="1" applyAlignment="1">
      <alignment/>
    </xf>
    <xf numFmtId="0" fontId="0" fillId="38" borderId="11" xfId="0" applyFill="1" applyBorder="1" applyAlignment="1">
      <alignment horizontal="left"/>
    </xf>
    <xf numFmtId="0" fontId="7" fillId="48" borderId="11" xfId="0" applyFont="1" applyFill="1" applyBorder="1" applyAlignment="1">
      <alignment horizontal="right"/>
    </xf>
    <xf numFmtId="0" fontId="0" fillId="38" borderId="11" xfId="0" applyFill="1" applyBorder="1" applyAlignment="1">
      <alignment/>
    </xf>
    <xf numFmtId="0" fontId="7" fillId="48" borderId="11" xfId="0" applyNumberFormat="1" applyFont="1" applyFill="1" applyBorder="1" applyAlignment="1">
      <alignment horizontal="right"/>
    </xf>
    <xf numFmtId="188" fontId="1" fillId="48" borderId="0" xfId="0" applyNumberFormat="1" applyFont="1" applyFill="1" applyAlignment="1">
      <alignment/>
    </xf>
    <xf numFmtId="0" fontId="0" fillId="39" borderId="16" xfId="0" applyFill="1" applyBorder="1" applyAlignment="1">
      <alignment horizontal="left"/>
    </xf>
    <xf numFmtId="0" fontId="0" fillId="39" borderId="17" xfId="0" applyNumberFormat="1" applyFill="1" applyBorder="1" applyAlignment="1">
      <alignment/>
    </xf>
    <xf numFmtId="0" fontId="0" fillId="50" borderId="16" xfId="0" applyFill="1" applyBorder="1" applyAlignment="1">
      <alignment/>
    </xf>
    <xf numFmtId="0" fontId="0" fillId="50" borderId="0" xfId="0" applyFill="1" applyBorder="1" applyAlignment="1">
      <alignment/>
    </xf>
    <xf numFmtId="1" fontId="0" fillId="50" borderId="17" xfId="0" applyNumberFormat="1" applyFill="1" applyBorder="1" applyAlignment="1">
      <alignment/>
    </xf>
    <xf numFmtId="0" fontId="0" fillId="50" borderId="26" xfId="0" applyFill="1" applyBorder="1" applyAlignment="1">
      <alignment/>
    </xf>
    <xf numFmtId="0" fontId="0" fillId="50" borderId="20" xfId="0" applyFill="1" applyBorder="1" applyAlignment="1">
      <alignment/>
    </xf>
    <xf numFmtId="1" fontId="0" fillId="50" borderId="27" xfId="0" applyNumberFormat="1" applyFill="1" applyBorder="1" applyAlignment="1">
      <alignment/>
    </xf>
    <xf numFmtId="188" fontId="1" fillId="47" borderId="0" xfId="0" applyNumberFormat="1" applyFont="1" applyFill="1" applyAlignment="1">
      <alignment horizontal="center"/>
    </xf>
    <xf numFmtId="0" fontId="0" fillId="41" borderId="24" xfId="0" applyFill="1" applyBorder="1" applyAlignment="1">
      <alignment horizontal="left"/>
    </xf>
    <xf numFmtId="0" fontId="0" fillId="41" borderId="22" xfId="0" applyFill="1" applyBorder="1" applyAlignment="1">
      <alignment horizontal="left"/>
    </xf>
    <xf numFmtId="0" fontId="0" fillId="41" borderId="28" xfId="0" applyFill="1" applyBorder="1" applyAlignment="1">
      <alignment horizontal="left"/>
    </xf>
    <xf numFmtId="188" fontId="15" fillId="41" borderId="0" xfId="0" applyNumberFormat="1" applyFont="1" applyFill="1" applyAlignment="1">
      <alignment/>
    </xf>
    <xf numFmtId="188" fontId="0" fillId="36" borderId="11" xfId="0" applyNumberFormat="1" applyFill="1" applyBorder="1" applyAlignment="1">
      <alignment/>
    </xf>
    <xf numFmtId="0" fontId="15" fillId="49" borderId="0" xfId="0" applyFont="1" applyFill="1" applyAlignment="1">
      <alignment/>
    </xf>
    <xf numFmtId="188" fontId="0" fillId="0" borderId="11" xfId="0" applyNumberFormat="1" applyFont="1" applyBorder="1" applyAlignment="1" applyProtection="1">
      <alignment horizontal="center"/>
      <protection locked="0"/>
    </xf>
    <xf numFmtId="0" fontId="18" fillId="49" borderId="0" xfId="0" applyFont="1" applyFill="1" applyAlignment="1">
      <alignment/>
    </xf>
    <xf numFmtId="0" fontId="17" fillId="49" borderId="0" xfId="0" applyFont="1" applyFill="1" applyAlignment="1">
      <alignment horizontal="left"/>
    </xf>
    <xf numFmtId="0" fontId="9" fillId="49" borderId="0" xfId="0" applyFont="1" applyFill="1" applyAlignment="1">
      <alignment horizontal="left"/>
    </xf>
    <xf numFmtId="0" fontId="0" fillId="51" borderId="0" xfId="0" applyFill="1" applyAlignment="1">
      <alignment/>
    </xf>
    <xf numFmtId="49" fontId="0" fillId="47" borderId="0" xfId="0" applyNumberFormat="1" applyFill="1" applyAlignment="1" applyProtection="1">
      <alignment/>
      <protection locked="0"/>
    </xf>
    <xf numFmtId="0" fontId="0" fillId="47" borderId="0" xfId="0" applyFill="1" applyAlignment="1" applyProtection="1">
      <alignment/>
      <protection locked="0"/>
    </xf>
    <xf numFmtId="202" fontId="0" fillId="50" borderId="11" xfId="0" applyNumberFormat="1" applyFill="1" applyBorder="1" applyAlignment="1">
      <alignment/>
    </xf>
    <xf numFmtId="202" fontId="0" fillId="41" borderId="11" xfId="0" applyNumberFormat="1" applyFill="1" applyBorder="1" applyAlignment="1">
      <alignment/>
    </xf>
    <xf numFmtId="0" fontId="21" fillId="47" borderId="0" xfId="0" applyFont="1" applyFill="1" applyAlignment="1">
      <alignment/>
    </xf>
    <xf numFmtId="0" fontId="21" fillId="47" borderId="0" xfId="0" applyFont="1" applyFill="1" applyBorder="1" applyAlignment="1">
      <alignment/>
    </xf>
    <xf numFmtId="188" fontId="21" fillId="47" borderId="11" xfId="0" applyNumberFormat="1" applyFont="1" applyFill="1" applyBorder="1" applyAlignment="1">
      <alignment/>
    </xf>
    <xf numFmtId="188" fontId="21" fillId="47" borderId="0" xfId="0" applyNumberFormat="1" applyFont="1" applyFill="1" applyAlignment="1">
      <alignment/>
    </xf>
    <xf numFmtId="188" fontId="21" fillId="47" borderId="0" xfId="0" applyNumberFormat="1" applyFont="1" applyFill="1" applyBorder="1" applyAlignment="1">
      <alignment/>
    </xf>
    <xf numFmtId="1" fontId="21" fillId="47" borderId="0" xfId="0" applyNumberFormat="1" applyFont="1" applyFill="1" applyAlignment="1">
      <alignment/>
    </xf>
    <xf numFmtId="188" fontId="0" fillId="0" borderId="11" xfId="0" applyNumberFormat="1" applyFont="1" applyFill="1" applyBorder="1" applyAlignment="1" applyProtection="1">
      <alignment horizontal="center"/>
      <protection locked="0"/>
    </xf>
    <xf numFmtId="16" fontId="0" fillId="42" borderId="10" xfId="0" applyNumberFormat="1" applyFill="1" applyBorder="1" applyAlignment="1">
      <alignment/>
    </xf>
    <xf numFmtId="188" fontId="0" fillId="0" borderId="28" xfId="0" applyNumberFormat="1" applyBorder="1" applyAlignment="1" applyProtection="1">
      <alignment horizontal="center"/>
      <protection/>
    </xf>
    <xf numFmtId="188" fontId="1" fillId="34" borderId="28" xfId="0" applyNumberFormat="1" applyFont="1" applyFill="1" applyBorder="1" applyAlignment="1">
      <alignment/>
    </xf>
    <xf numFmtId="188" fontId="0" fillId="0" borderId="0" xfId="0" applyNumberFormat="1" applyBorder="1" applyAlignment="1" applyProtection="1">
      <alignment horizontal="center"/>
      <protection/>
    </xf>
    <xf numFmtId="0" fontId="1" fillId="43" borderId="0" xfId="0" applyFont="1" applyFill="1" applyBorder="1" applyAlignment="1" applyProtection="1">
      <alignment horizontal="center"/>
      <protection/>
    </xf>
    <xf numFmtId="0" fontId="10" fillId="43" borderId="0" xfId="0" applyFont="1" applyFill="1" applyBorder="1" applyAlignment="1" applyProtection="1">
      <alignment horizontal="center"/>
      <protection/>
    </xf>
    <xf numFmtId="20" fontId="1" fillId="47" borderId="0" xfId="0" applyNumberFormat="1" applyFont="1" applyFill="1" applyAlignment="1">
      <alignment/>
    </xf>
    <xf numFmtId="0" fontId="1" fillId="51" borderId="0" xfId="0" applyFont="1" applyFill="1" applyAlignment="1">
      <alignment/>
    </xf>
    <xf numFmtId="0" fontId="0" fillId="47" borderId="0" xfId="0" applyFill="1" applyAlignment="1" applyProtection="1">
      <alignment/>
      <protection/>
    </xf>
    <xf numFmtId="0" fontId="25" fillId="51" borderId="0" xfId="0" applyFont="1" applyFill="1" applyAlignment="1">
      <alignment/>
    </xf>
    <xf numFmtId="20" fontId="25" fillId="51" borderId="0" xfId="0" applyNumberFormat="1" applyFont="1" applyFill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188" fontId="9" fillId="39" borderId="0" xfId="0" applyNumberFormat="1" applyFont="1" applyFill="1" applyBorder="1" applyAlignment="1">
      <alignment/>
    </xf>
    <xf numFmtId="0" fontId="0" fillId="40" borderId="29" xfId="0" applyFill="1" applyBorder="1" applyAlignment="1">
      <alignment/>
    </xf>
    <xf numFmtId="0" fontId="0" fillId="38" borderId="0" xfId="0" applyNumberFormat="1" applyFill="1" applyBorder="1" applyAlignment="1">
      <alignment/>
    </xf>
    <xf numFmtId="0" fontId="0" fillId="40" borderId="28" xfId="0" applyFill="1" applyBorder="1" applyAlignment="1">
      <alignment/>
    </xf>
    <xf numFmtId="20" fontId="0" fillId="40" borderId="30" xfId="0" applyNumberFormat="1" applyFill="1" applyBorder="1" applyAlignment="1">
      <alignment/>
    </xf>
    <xf numFmtId="188" fontId="1" fillId="48" borderId="11" xfId="0" applyNumberFormat="1" applyFont="1" applyFill="1" applyBorder="1" applyAlignment="1">
      <alignment horizontal="right"/>
    </xf>
    <xf numFmtId="0" fontId="15" fillId="41" borderId="0" xfId="0" applyFont="1" applyFill="1" applyBorder="1" applyAlignment="1">
      <alignment/>
    </xf>
    <xf numFmtId="189" fontId="26" fillId="41" borderId="0" xfId="0" applyNumberFormat="1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29" fillId="36" borderId="10" xfId="0" applyFont="1" applyFill="1" applyBorder="1" applyAlignment="1" applyProtection="1">
      <alignment horizontal="center" vertical="center"/>
      <protection/>
    </xf>
    <xf numFmtId="0" fontId="29" fillId="36" borderId="21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/>
      <protection locked="0"/>
    </xf>
    <xf numFmtId="0" fontId="0" fillId="47" borderId="0" xfId="0" applyNumberFormat="1" applyFill="1" applyBorder="1" applyAlignment="1">
      <alignment/>
    </xf>
    <xf numFmtId="0" fontId="1" fillId="47" borderId="0" xfId="0" applyFont="1" applyFill="1" applyAlignment="1">
      <alignment/>
    </xf>
    <xf numFmtId="189" fontId="30" fillId="48" borderId="24" xfId="0" applyNumberFormat="1" applyFont="1" applyFill="1" applyBorder="1" applyAlignment="1">
      <alignment/>
    </xf>
    <xf numFmtId="188" fontId="19" fillId="47" borderId="0" xfId="0" applyNumberFormat="1" applyFont="1" applyFill="1" applyBorder="1" applyAlignment="1">
      <alignment/>
    </xf>
    <xf numFmtId="46" fontId="21" fillId="47" borderId="0" xfId="0" applyNumberFormat="1" applyFont="1" applyFill="1" applyAlignment="1">
      <alignment/>
    </xf>
    <xf numFmtId="0" fontId="0" fillId="36" borderId="16" xfId="0" applyFill="1" applyBorder="1" applyAlignment="1">
      <alignment horizontal="left"/>
    </xf>
    <xf numFmtId="0" fontId="0" fillId="36" borderId="17" xfId="0" applyNumberFormat="1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0" xfId="0" applyFill="1" applyBorder="1" applyAlignment="1">
      <alignment/>
    </xf>
    <xf numFmtId="1" fontId="0" fillId="42" borderId="17" xfId="0" applyNumberFormat="1" applyFill="1" applyBorder="1" applyAlignment="1">
      <alignment/>
    </xf>
    <xf numFmtId="189" fontId="0" fillId="40" borderId="24" xfId="0" applyNumberFormat="1" applyFill="1" applyBorder="1" applyAlignment="1">
      <alignment horizontal="right"/>
    </xf>
    <xf numFmtId="188" fontId="0" fillId="0" borderId="11" xfId="0" applyNumberFormat="1" applyFont="1" applyFill="1" applyBorder="1" applyAlignment="1" applyProtection="1">
      <alignment horizontal="center"/>
      <protection locked="0"/>
    </xf>
    <xf numFmtId="202" fontId="0" fillId="46" borderId="11" xfId="0" applyNumberFormat="1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188" fontId="0" fillId="36" borderId="0" xfId="0" applyNumberForma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47" borderId="0" xfId="0" applyFont="1" applyFill="1" applyBorder="1" applyAlignment="1" applyProtection="1">
      <alignment horizontal="center"/>
      <protection locked="0"/>
    </xf>
    <xf numFmtId="188" fontId="1" fillId="0" borderId="0" xfId="0" applyNumberFormat="1" applyFont="1" applyFill="1" applyAlignment="1">
      <alignment horizontal="center"/>
    </xf>
    <xf numFmtId="188" fontId="0" fillId="0" borderId="21" xfId="0" applyNumberFormat="1" applyBorder="1" applyAlignment="1" applyProtection="1">
      <alignment horizontal="center"/>
      <protection/>
    </xf>
    <xf numFmtId="188" fontId="0" fillId="0" borderId="10" xfId="0" applyNumberFormat="1" applyBorder="1" applyAlignment="1" applyProtection="1">
      <alignment horizontal="center"/>
      <protection/>
    </xf>
    <xf numFmtId="188" fontId="0" fillId="0" borderId="21" xfId="0" applyNumberFormat="1" applyFont="1" applyFill="1" applyBorder="1" applyAlignment="1" applyProtection="1">
      <alignment horizontal="center"/>
      <protection locked="0"/>
    </xf>
    <xf numFmtId="188" fontId="0" fillId="0" borderId="21" xfId="0" applyNumberFormat="1" applyBorder="1" applyAlignment="1" applyProtection="1">
      <alignment horizontal="center"/>
      <protection locked="0"/>
    </xf>
    <xf numFmtId="0" fontId="0" fillId="47" borderId="0" xfId="0" applyFill="1" applyBorder="1" applyAlignment="1" applyProtection="1">
      <alignment/>
      <protection locked="0"/>
    </xf>
    <xf numFmtId="188" fontId="0" fillId="0" borderId="21" xfId="0" applyNumberFormat="1" applyFill="1" applyBorder="1" applyAlignment="1" applyProtection="1">
      <alignment horizontal="center"/>
      <protection locked="0"/>
    </xf>
    <xf numFmtId="0" fontId="0" fillId="47" borderId="0" xfId="0" applyFill="1" applyBorder="1" applyAlignment="1" applyProtection="1">
      <alignment horizontal="center"/>
      <protection locked="0"/>
    </xf>
    <xf numFmtId="188" fontId="0" fillId="0" borderId="11" xfId="0" applyNumberFormat="1" applyFill="1" applyBorder="1" applyAlignment="1" applyProtection="1">
      <alignment horizontal="center"/>
      <protection/>
    </xf>
    <xf numFmtId="188" fontId="1" fillId="0" borderId="0" xfId="0" applyNumberFormat="1" applyFont="1" applyFill="1" applyBorder="1" applyAlignment="1">
      <alignment horizontal="center"/>
    </xf>
    <xf numFmtId="188" fontId="0" fillId="0" borderId="0" xfId="0" applyNumberFormat="1" applyFill="1" applyBorder="1" applyAlignment="1" applyProtection="1">
      <alignment horizontal="center"/>
      <protection/>
    </xf>
    <xf numFmtId="188" fontId="0" fillId="47" borderId="0" xfId="0" applyNumberFormat="1" applyFont="1" applyFill="1" applyBorder="1" applyAlignment="1" applyProtection="1">
      <alignment horizontal="center"/>
      <protection locked="0"/>
    </xf>
    <xf numFmtId="188" fontId="1" fillId="34" borderId="10" xfId="0" applyNumberFormat="1" applyFont="1" applyFill="1" applyBorder="1" applyAlignment="1">
      <alignment/>
    </xf>
    <xf numFmtId="188" fontId="1" fillId="44" borderId="10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188" fontId="0" fillId="0" borderId="21" xfId="0" applyNumberFormat="1" applyFont="1" applyFill="1" applyBorder="1" applyAlignment="1" applyProtection="1">
      <alignment horizontal="center"/>
      <protection locked="0"/>
    </xf>
    <xf numFmtId="49" fontId="0" fillId="47" borderId="0" xfId="0" applyNumberFormat="1" applyFill="1" applyBorder="1" applyAlignment="1" applyProtection="1">
      <alignment/>
      <protection locked="0"/>
    </xf>
    <xf numFmtId="188" fontId="0" fillId="47" borderId="0" xfId="0" applyNumberFormat="1" applyFill="1" applyBorder="1" applyAlignment="1" applyProtection="1">
      <alignment horizontal="center"/>
      <protection locked="0"/>
    </xf>
    <xf numFmtId="0" fontId="11" fillId="47" borderId="0" xfId="0" applyFont="1" applyFill="1" applyBorder="1" applyAlignment="1">
      <alignment horizontal="center"/>
    </xf>
    <xf numFmtId="188" fontId="1" fillId="47" borderId="0" xfId="0" applyNumberFormat="1" applyFont="1" applyFill="1" applyBorder="1" applyAlignment="1">
      <alignment horizontal="right"/>
    </xf>
    <xf numFmtId="188" fontId="0" fillId="47" borderId="0" xfId="0" applyNumberFormat="1" applyFill="1" applyBorder="1" applyAlignment="1" applyProtection="1">
      <alignment horizontal="left"/>
      <protection locked="0"/>
    </xf>
    <xf numFmtId="0" fontId="21" fillId="0" borderId="0" xfId="0" applyFont="1" applyFill="1" applyAlignment="1">
      <alignment/>
    </xf>
    <xf numFmtId="197" fontId="3" fillId="0" borderId="11" xfId="0" applyNumberFormat="1" applyFont="1" applyFill="1" applyBorder="1" applyAlignment="1" applyProtection="1">
      <alignment horizontal="center"/>
      <protection locked="0"/>
    </xf>
    <xf numFmtId="0" fontId="0" fillId="52" borderId="24" xfId="0" applyFill="1" applyBorder="1" applyAlignment="1" applyProtection="1">
      <alignment horizontal="center"/>
      <protection locked="0"/>
    </xf>
    <xf numFmtId="188" fontId="0" fillId="52" borderId="28" xfId="0" applyNumberFormat="1" applyFill="1" applyBorder="1" applyAlignment="1" applyProtection="1">
      <alignment horizontal="center"/>
      <protection locked="0"/>
    </xf>
    <xf numFmtId="0" fontId="0" fillId="47" borderId="0" xfId="0" applyFont="1" applyFill="1" applyAlignment="1" applyProtection="1">
      <alignment/>
      <protection locked="0"/>
    </xf>
    <xf numFmtId="0" fontId="0" fillId="52" borderId="24" xfId="0" applyFill="1" applyBorder="1" applyAlignment="1" applyProtection="1">
      <alignment/>
      <protection locked="0"/>
    </xf>
    <xf numFmtId="0" fontId="0" fillId="52" borderId="28" xfId="0" applyFill="1" applyBorder="1" applyAlignment="1" applyProtection="1">
      <alignment/>
      <protection locked="0"/>
    </xf>
    <xf numFmtId="0" fontId="1" fillId="53" borderId="0" xfId="0" applyFont="1" applyFill="1" applyAlignment="1" applyProtection="1">
      <alignment/>
      <protection locked="0"/>
    </xf>
    <xf numFmtId="188" fontId="1" fillId="53" borderId="0" xfId="0" applyNumberFormat="1" applyFont="1" applyFill="1" applyAlignment="1" applyProtection="1">
      <alignment/>
      <protection locked="0"/>
    </xf>
    <xf numFmtId="0" fontId="1" fillId="47" borderId="0" xfId="0" applyFont="1" applyFill="1" applyAlignment="1" applyProtection="1">
      <alignment/>
      <protection locked="0"/>
    </xf>
    <xf numFmtId="188" fontId="1" fillId="47" borderId="0" xfId="0" applyNumberFormat="1" applyFont="1" applyFill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197" fontId="3" fillId="47" borderId="0" xfId="0" applyNumberFormat="1" applyFont="1" applyFill="1" applyBorder="1" applyAlignment="1" applyProtection="1">
      <alignment horizontal="center"/>
      <protection locked="0"/>
    </xf>
    <xf numFmtId="197" fontId="3" fillId="0" borderId="21" xfId="0" applyNumberFormat="1" applyFont="1" applyFill="1" applyBorder="1" applyAlignment="1" applyProtection="1">
      <alignment horizontal="center"/>
      <protection locked="0"/>
    </xf>
    <xf numFmtId="0" fontId="0" fillId="52" borderId="11" xfId="0" applyFill="1" applyBorder="1" applyAlignment="1" applyProtection="1">
      <alignment horizontal="center"/>
      <protection locked="0"/>
    </xf>
    <xf numFmtId="188" fontId="0" fillId="52" borderId="11" xfId="0" applyNumberFormat="1" applyFill="1" applyBorder="1" applyAlignment="1" applyProtection="1">
      <alignment horizontal="center"/>
      <protection locked="0"/>
    </xf>
    <xf numFmtId="0" fontId="1" fillId="53" borderId="24" xfId="0" applyFont="1" applyFill="1" applyBorder="1" applyAlignment="1" applyProtection="1">
      <alignment/>
      <protection locked="0"/>
    </xf>
    <xf numFmtId="188" fontId="1" fillId="53" borderId="28" xfId="0" applyNumberFormat="1" applyFont="1" applyFill="1" applyBorder="1" applyAlignment="1" applyProtection="1">
      <alignment/>
      <protection locked="0"/>
    </xf>
    <xf numFmtId="0" fontId="1" fillId="47" borderId="0" xfId="0" applyFont="1" applyFill="1" applyBorder="1" applyAlignment="1" applyProtection="1">
      <alignment/>
      <protection locked="0"/>
    </xf>
    <xf numFmtId="188" fontId="1" fillId="47" borderId="0" xfId="0" applyNumberFormat="1" applyFont="1" applyFill="1" applyBorder="1" applyAlignment="1" applyProtection="1">
      <alignment/>
      <protection locked="0"/>
    </xf>
    <xf numFmtId="0" fontId="0" fillId="52" borderId="26" xfId="0" applyFill="1" applyBorder="1" applyAlignment="1" applyProtection="1">
      <alignment horizontal="center"/>
      <protection locked="0"/>
    </xf>
    <xf numFmtId="188" fontId="0" fillId="52" borderId="27" xfId="0" applyNumberFormat="1" applyFill="1" applyBorder="1" applyAlignment="1" applyProtection="1">
      <alignment horizontal="center"/>
      <protection locked="0"/>
    </xf>
    <xf numFmtId="0" fontId="0" fillId="52" borderId="13" xfId="0" applyFill="1" applyBorder="1" applyAlignment="1" applyProtection="1">
      <alignment/>
      <protection locked="0"/>
    </xf>
    <xf numFmtId="0" fontId="0" fillId="52" borderId="14" xfId="0" applyFill="1" applyBorder="1" applyAlignment="1" applyProtection="1">
      <alignment/>
      <protection locked="0"/>
    </xf>
    <xf numFmtId="0" fontId="33" fillId="47" borderId="0" xfId="0" applyFont="1" applyFill="1" applyAlignment="1" applyProtection="1">
      <alignment/>
      <protection locked="0"/>
    </xf>
    <xf numFmtId="0" fontId="0" fillId="52" borderId="13" xfId="0" applyFill="1" applyBorder="1" applyAlignment="1" applyProtection="1">
      <alignment horizontal="center"/>
      <protection locked="0"/>
    </xf>
    <xf numFmtId="188" fontId="0" fillId="52" borderId="14" xfId="0" applyNumberFormat="1" applyFill="1" applyBorder="1" applyAlignment="1" applyProtection="1">
      <alignment horizontal="center"/>
      <protection locked="0"/>
    </xf>
    <xf numFmtId="188" fontId="0" fillId="0" borderId="24" xfId="0" applyNumberFormat="1" applyBorder="1" applyAlignment="1" applyProtection="1">
      <alignment horizontal="center"/>
      <protection locked="0"/>
    </xf>
    <xf numFmtId="0" fontId="21" fillId="47" borderId="0" xfId="0" applyFont="1" applyFill="1" applyAlignment="1" applyProtection="1">
      <alignment/>
      <protection locked="0"/>
    </xf>
    <xf numFmtId="0" fontId="2" fillId="50" borderId="24" xfId="0" applyFont="1" applyFill="1" applyBorder="1" applyAlignment="1">
      <alignment/>
    </xf>
    <xf numFmtId="0" fontId="2" fillId="50" borderId="22" xfId="0" applyFont="1" applyFill="1" applyBorder="1" applyAlignment="1">
      <alignment/>
    </xf>
    <xf numFmtId="0" fontId="2" fillId="50" borderId="22" xfId="0" applyFont="1" applyFill="1" applyBorder="1" applyAlignment="1">
      <alignment horizontal="right"/>
    </xf>
    <xf numFmtId="0" fontId="0" fillId="50" borderId="28" xfId="0" applyFill="1" applyBorder="1" applyAlignment="1">
      <alignment/>
    </xf>
    <xf numFmtId="0" fontId="9" fillId="47" borderId="0" xfId="0" applyFont="1" applyFill="1" applyAlignment="1">
      <alignment/>
    </xf>
    <xf numFmtId="189" fontId="21" fillId="47" borderId="0" xfId="0" applyNumberFormat="1" applyFont="1" applyFill="1" applyAlignment="1">
      <alignment/>
    </xf>
    <xf numFmtId="202" fontId="2" fillId="36" borderId="11" xfId="0" applyNumberFormat="1" applyFont="1" applyFill="1" applyBorder="1" applyAlignment="1" applyProtection="1">
      <alignment/>
      <protection locked="0"/>
    </xf>
    <xf numFmtId="189" fontId="0" fillId="39" borderId="0" xfId="0" applyNumberFormat="1" applyFill="1" applyBorder="1" applyAlignment="1">
      <alignment/>
    </xf>
    <xf numFmtId="189" fontId="9" fillId="44" borderId="21" xfId="0" applyNumberFormat="1" applyFont="1" applyFill="1" applyBorder="1" applyAlignment="1">
      <alignment/>
    </xf>
    <xf numFmtId="0" fontId="7" fillId="54" borderId="21" xfId="0" applyFont="1" applyFill="1" applyBorder="1" applyAlignment="1">
      <alignment/>
    </xf>
    <xf numFmtId="0" fontId="0" fillId="41" borderId="36" xfId="0" applyFill="1" applyBorder="1" applyAlignment="1">
      <alignment/>
    </xf>
    <xf numFmtId="188" fontId="7" fillId="0" borderId="11" xfId="0" applyNumberFormat="1" applyFont="1" applyFill="1" applyBorder="1" applyAlignment="1" applyProtection="1">
      <alignment horizontal="center"/>
      <protection locked="0"/>
    </xf>
    <xf numFmtId="0" fontId="0" fillId="55" borderId="16" xfId="0" applyFill="1" applyBorder="1" applyAlignment="1">
      <alignment horizontal="center"/>
    </xf>
    <xf numFmtId="0" fontId="0" fillId="55" borderId="0" xfId="0" applyFill="1" applyBorder="1" applyAlignment="1">
      <alignment horizontal="center"/>
    </xf>
    <xf numFmtId="0" fontId="0" fillId="55" borderId="17" xfId="0" applyFill="1" applyBorder="1" applyAlignment="1">
      <alignment horizontal="center"/>
    </xf>
    <xf numFmtId="0" fontId="24" fillId="50" borderId="0" xfId="0" applyFont="1" applyFill="1" applyAlignment="1">
      <alignment horizontal="center"/>
    </xf>
    <xf numFmtId="0" fontId="0" fillId="55" borderId="16" xfId="0" applyFill="1" applyBorder="1" applyAlignment="1">
      <alignment horizontal="right"/>
    </xf>
    <xf numFmtId="0" fontId="0" fillId="55" borderId="0" xfId="0" applyFill="1" applyBorder="1" applyAlignment="1">
      <alignment horizontal="right"/>
    </xf>
    <xf numFmtId="0" fontId="0" fillId="55" borderId="17" xfId="0" applyFill="1" applyBorder="1" applyAlignment="1">
      <alignment horizontal="right"/>
    </xf>
    <xf numFmtId="0" fontId="0" fillId="55" borderId="13" xfId="0" applyFill="1" applyBorder="1" applyAlignment="1">
      <alignment horizontal="center"/>
    </xf>
    <xf numFmtId="0" fontId="0" fillId="55" borderId="15" xfId="0" applyFill="1" applyBorder="1" applyAlignment="1">
      <alignment horizontal="center"/>
    </xf>
    <xf numFmtId="0" fontId="0" fillId="55" borderId="14" xfId="0" applyFill="1" applyBorder="1" applyAlignment="1">
      <alignment horizontal="center"/>
    </xf>
    <xf numFmtId="0" fontId="2" fillId="56" borderId="11" xfId="0" applyFont="1" applyFill="1" applyBorder="1" applyAlignment="1">
      <alignment horizontal="center"/>
    </xf>
    <xf numFmtId="0" fontId="0" fillId="55" borderId="16" xfId="0" applyFill="1" applyBorder="1" applyAlignment="1">
      <alignment horizontal="left"/>
    </xf>
    <xf numFmtId="0" fontId="0" fillId="55" borderId="0" xfId="0" applyFill="1" applyBorder="1" applyAlignment="1">
      <alignment horizontal="left"/>
    </xf>
    <xf numFmtId="0" fontId="0" fillId="55" borderId="17" xfId="0" applyFill="1" applyBorder="1" applyAlignment="1">
      <alignment horizontal="left"/>
    </xf>
    <xf numFmtId="0" fontId="0" fillId="41" borderId="11" xfId="0" applyFill="1" applyBorder="1" applyAlignment="1">
      <alignment horizontal="left"/>
    </xf>
    <xf numFmtId="0" fontId="0" fillId="39" borderId="11" xfId="0" applyFill="1" applyBorder="1" applyAlignment="1">
      <alignment horizontal="left"/>
    </xf>
    <xf numFmtId="0" fontId="0" fillId="57" borderId="11" xfId="0" applyFill="1" applyBorder="1" applyAlignment="1">
      <alignment horizontal="left"/>
    </xf>
    <xf numFmtId="189" fontId="0" fillId="45" borderId="11" xfId="0" applyNumberFormat="1" applyFill="1" applyBorder="1" applyAlignment="1">
      <alignment horizontal="left"/>
    </xf>
    <xf numFmtId="0" fontId="17" fillId="50" borderId="0" xfId="0" applyFont="1" applyFill="1" applyAlignment="1">
      <alignment horizontal="left"/>
    </xf>
    <xf numFmtId="0" fontId="0" fillId="55" borderId="26" xfId="0" applyFill="1" applyBorder="1" applyAlignment="1">
      <alignment horizontal="center"/>
    </xf>
    <xf numFmtId="0" fontId="0" fillId="55" borderId="20" xfId="0" applyFill="1" applyBorder="1" applyAlignment="1">
      <alignment horizontal="center"/>
    </xf>
    <xf numFmtId="0" fontId="0" fillId="55" borderId="27" xfId="0" applyFill="1" applyBorder="1" applyAlignment="1">
      <alignment horizontal="center"/>
    </xf>
    <xf numFmtId="0" fontId="31" fillId="49" borderId="0" xfId="0" applyFont="1" applyFill="1" applyAlignment="1">
      <alignment horizontal="center"/>
    </xf>
    <xf numFmtId="0" fontId="9" fillId="49" borderId="0" xfId="0" applyFont="1" applyFill="1" applyAlignment="1">
      <alignment horizontal="left"/>
    </xf>
    <xf numFmtId="0" fontId="17" fillId="46" borderId="0" xfId="0" applyFont="1" applyFill="1" applyAlignment="1">
      <alignment horizontal="center"/>
    </xf>
    <xf numFmtId="0" fontId="17" fillId="41" borderId="0" xfId="0" applyFont="1" applyFill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1" borderId="24" xfId="0" applyFill="1" applyBorder="1" applyAlignment="1">
      <alignment horizontal="left"/>
    </xf>
    <xf numFmtId="0" fontId="0" fillId="41" borderId="22" xfId="0" applyFill="1" applyBorder="1" applyAlignment="1">
      <alignment horizontal="left"/>
    </xf>
    <xf numFmtId="0" fontId="0" fillId="41" borderId="28" xfId="0" applyFill="1" applyBorder="1" applyAlignment="1">
      <alignment horizontal="left"/>
    </xf>
    <xf numFmtId="0" fontId="0" fillId="50" borderId="0" xfId="0" applyFill="1" applyAlignment="1">
      <alignment horizontal="center"/>
    </xf>
    <xf numFmtId="0" fontId="0" fillId="50" borderId="16" xfId="0" applyFill="1" applyBorder="1" applyAlignment="1">
      <alignment horizontal="left"/>
    </xf>
    <xf numFmtId="0" fontId="0" fillId="50" borderId="0" xfId="0" applyFill="1" applyBorder="1" applyAlignment="1">
      <alignment horizontal="left"/>
    </xf>
    <xf numFmtId="0" fontId="0" fillId="45" borderId="11" xfId="0" applyFill="1" applyBorder="1" applyAlignment="1">
      <alignment horizontal="left"/>
    </xf>
    <xf numFmtId="0" fontId="0" fillId="38" borderId="24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41" borderId="0" xfId="0" applyFill="1" applyBorder="1" applyAlignment="1">
      <alignment horizontal="left"/>
    </xf>
    <xf numFmtId="0" fontId="0" fillId="55" borderId="24" xfId="0" applyFill="1" applyBorder="1" applyAlignment="1">
      <alignment horizontal="left"/>
    </xf>
    <xf numFmtId="0" fontId="0" fillId="55" borderId="22" xfId="0" applyFill="1" applyBorder="1" applyAlignment="1">
      <alignment horizontal="left"/>
    </xf>
    <xf numFmtId="0" fontId="0" fillId="55" borderId="28" xfId="0" applyFill="1" applyBorder="1" applyAlignment="1">
      <alignment horizontal="left"/>
    </xf>
    <xf numFmtId="0" fontId="0" fillId="57" borderId="21" xfId="0" applyFill="1" applyBorder="1" applyAlignment="1">
      <alignment horizontal="center"/>
    </xf>
    <xf numFmtId="0" fontId="0" fillId="57" borderId="11" xfId="0" applyFill="1" applyBorder="1" applyAlignment="1">
      <alignment horizontal="center"/>
    </xf>
    <xf numFmtId="0" fontId="15" fillId="41" borderId="0" xfId="0" applyFont="1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5" fillId="41" borderId="0" xfId="0" applyFont="1" applyFill="1" applyAlignment="1">
      <alignment horizontal="center"/>
    </xf>
    <xf numFmtId="0" fontId="0" fillId="39" borderId="33" xfId="0" applyFill="1" applyBorder="1" applyAlignment="1">
      <alignment horizontal="left"/>
    </xf>
    <xf numFmtId="0" fontId="0" fillId="39" borderId="34" xfId="0" applyFill="1" applyBorder="1" applyAlignment="1">
      <alignment horizontal="left"/>
    </xf>
    <xf numFmtId="0" fontId="0" fillId="42" borderId="11" xfId="0" applyFill="1" applyBorder="1" applyAlignment="1">
      <alignment horizontal="center"/>
    </xf>
    <xf numFmtId="0" fontId="0" fillId="55" borderId="11" xfId="0" applyFill="1" applyBorder="1" applyAlignment="1">
      <alignment horizontal="left"/>
    </xf>
    <xf numFmtId="0" fontId="15" fillId="39" borderId="38" xfId="0" applyFont="1" applyFill="1" applyBorder="1" applyAlignment="1">
      <alignment horizontal="center"/>
    </xf>
    <xf numFmtId="0" fontId="15" fillId="39" borderId="39" xfId="0" applyFont="1" applyFill="1" applyBorder="1" applyAlignment="1">
      <alignment horizontal="center"/>
    </xf>
    <xf numFmtId="0" fontId="15" fillId="39" borderId="40" xfId="0" applyFont="1" applyFill="1" applyBorder="1" applyAlignment="1">
      <alignment horizontal="center"/>
    </xf>
    <xf numFmtId="0" fontId="7" fillId="58" borderId="24" xfId="0" applyFont="1" applyFill="1" applyBorder="1" applyAlignment="1">
      <alignment horizontal="right"/>
    </xf>
    <xf numFmtId="0" fontId="7" fillId="58" borderId="22" xfId="0" applyFont="1" applyFill="1" applyBorder="1" applyAlignment="1">
      <alignment horizontal="right"/>
    </xf>
    <xf numFmtId="0" fontId="7" fillId="58" borderId="28" xfId="0" applyFont="1" applyFill="1" applyBorder="1" applyAlignment="1">
      <alignment horizontal="right"/>
    </xf>
    <xf numFmtId="0" fontId="0" fillId="36" borderId="31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32" xfId="0" applyFill="1" applyBorder="1" applyAlignment="1">
      <alignment horizontal="left"/>
    </xf>
    <xf numFmtId="0" fontId="0" fillId="57" borderId="24" xfId="0" applyFill="1" applyBorder="1" applyAlignment="1">
      <alignment horizontal="center"/>
    </xf>
    <xf numFmtId="0" fontId="0" fillId="57" borderId="22" xfId="0" applyFill="1" applyBorder="1" applyAlignment="1">
      <alignment horizontal="center"/>
    </xf>
    <xf numFmtId="0" fontId="0" fillId="57" borderId="28" xfId="0" applyFill="1" applyBorder="1" applyAlignment="1">
      <alignment horizontal="center"/>
    </xf>
    <xf numFmtId="0" fontId="32" fillId="37" borderId="41" xfId="0" applyFont="1" applyFill="1" applyBorder="1" applyAlignment="1">
      <alignment horizontal="center"/>
    </xf>
    <xf numFmtId="0" fontId="32" fillId="37" borderId="42" xfId="0" applyFont="1" applyFill="1" applyBorder="1" applyAlignment="1">
      <alignment horizontal="center"/>
    </xf>
    <xf numFmtId="0" fontId="32" fillId="37" borderId="43" xfId="0" applyFont="1" applyFill="1" applyBorder="1" applyAlignment="1">
      <alignment horizontal="center"/>
    </xf>
    <xf numFmtId="0" fontId="22" fillId="43" borderId="33" xfId="0" applyFont="1" applyFill="1" applyBorder="1" applyAlignment="1">
      <alignment horizontal="right"/>
    </xf>
    <xf numFmtId="0" fontId="22" fillId="43" borderId="34" xfId="0" applyFont="1" applyFill="1" applyBorder="1" applyAlignment="1">
      <alignment horizontal="right"/>
    </xf>
    <xf numFmtId="0" fontId="22" fillId="43" borderId="35" xfId="0" applyFont="1" applyFill="1" applyBorder="1" applyAlignment="1">
      <alignment horizontal="right"/>
    </xf>
    <xf numFmtId="0" fontId="23" fillId="43" borderId="41" xfId="0" applyFont="1" applyFill="1" applyBorder="1" applyAlignment="1">
      <alignment horizontal="center"/>
    </xf>
    <xf numFmtId="0" fontId="23" fillId="43" borderId="42" xfId="0" applyFont="1" applyFill="1" applyBorder="1" applyAlignment="1">
      <alignment horizontal="center"/>
    </xf>
    <xf numFmtId="0" fontId="23" fillId="43" borderId="43" xfId="0" applyFont="1" applyFill="1" applyBorder="1" applyAlignment="1">
      <alignment horizontal="center"/>
    </xf>
    <xf numFmtId="0" fontId="22" fillId="43" borderId="31" xfId="0" applyFont="1" applyFill="1" applyBorder="1" applyAlignment="1">
      <alignment horizontal="left"/>
    </xf>
    <xf numFmtId="0" fontId="22" fillId="43" borderId="0" xfId="0" applyFont="1" applyFill="1" applyBorder="1" applyAlignment="1">
      <alignment horizontal="left"/>
    </xf>
    <xf numFmtId="0" fontId="22" fillId="43" borderId="32" xfId="0" applyFont="1" applyFill="1" applyBorder="1" applyAlignment="1">
      <alignment horizontal="left"/>
    </xf>
    <xf numFmtId="0" fontId="22" fillId="43" borderId="31" xfId="0" applyFont="1" applyFill="1" applyBorder="1" applyAlignment="1">
      <alignment horizontal="right"/>
    </xf>
    <xf numFmtId="0" fontId="22" fillId="43" borderId="0" xfId="0" applyFont="1" applyFill="1" applyBorder="1" applyAlignment="1">
      <alignment horizontal="right"/>
    </xf>
    <xf numFmtId="0" fontId="22" fillId="43" borderId="32" xfId="0" applyFont="1" applyFill="1" applyBorder="1" applyAlignment="1">
      <alignment horizontal="right"/>
    </xf>
    <xf numFmtId="0" fontId="9" fillId="56" borderId="33" xfId="0" applyFont="1" applyFill="1" applyBorder="1" applyAlignment="1">
      <alignment horizontal="center"/>
    </xf>
    <xf numFmtId="0" fontId="9" fillId="56" borderId="34" xfId="0" applyFont="1" applyFill="1" applyBorder="1" applyAlignment="1">
      <alignment horizontal="center"/>
    </xf>
    <xf numFmtId="0" fontId="9" fillId="56" borderId="35" xfId="0" applyFont="1" applyFill="1" applyBorder="1" applyAlignment="1">
      <alignment horizontal="center"/>
    </xf>
    <xf numFmtId="0" fontId="0" fillId="39" borderId="41" xfId="0" applyFill="1" applyBorder="1" applyAlignment="1">
      <alignment horizontal="left"/>
    </xf>
    <xf numFmtId="0" fontId="0" fillId="39" borderId="42" xfId="0" applyFill="1" applyBorder="1" applyAlignment="1">
      <alignment horizontal="left"/>
    </xf>
    <xf numFmtId="0" fontId="0" fillId="39" borderId="31" xfId="0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9" fillId="56" borderId="41" xfId="0" applyFont="1" applyFill="1" applyBorder="1" applyAlignment="1">
      <alignment horizontal="center"/>
    </xf>
    <xf numFmtId="0" fontId="9" fillId="56" borderId="42" xfId="0" applyFont="1" applyFill="1" applyBorder="1" applyAlignment="1">
      <alignment horizontal="center"/>
    </xf>
    <xf numFmtId="0" fontId="9" fillId="56" borderId="43" xfId="0" applyFont="1" applyFill="1" applyBorder="1" applyAlignment="1">
      <alignment horizontal="center"/>
    </xf>
    <xf numFmtId="0" fontId="22" fillId="43" borderId="31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2" fillId="43" borderId="32" xfId="0" applyFont="1" applyFill="1" applyBorder="1" applyAlignment="1">
      <alignment horizontal="center"/>
    </xf>
    <xf numFmtId="0" fontId="20" fillId="51" borderId="11" xfId="0" applyFont="1" applyFill="1" applyBorder="1" applyAlignment="1">
      <alignment horizontal="center"/>
    </xf>
    <xf numFmtId="0" fontId="0" fillId="50" borderId="11" xfId="0" applyFill="1" applyBorder="1" applyAlignment="1">
      <alignment horizontal="left"/>
    </xf>
    <xf numFmtId="0" fontId="24" fillId="59" borderId="44" xfId="0" applyFont="1" applyFill="1" applyBorder="1" applyAlignment="1">
      <alignment horizontal="center"/>
    </xf>
    <xf numFmtId="0" fontId="24" fillId="59" borderId="45" xfId="0" applyFont="1" applyFill="1" applyBorder="1" applyAlignment="1">
      <alignment horizontal="center"/>
    </xf>
    <xf numFmtId="0" fontId="24" fillId="59" borderId="46" xfId="0" applyFont="1" applyFill="1" applyBorder="1" applyAlignment="1">
      <alignment horizontal="center"/>
    </xf>
    <xf numFmtId="0" fontId="0" fillId="50" borderId="24" xfId="0" applyFill="1" applyBorder="1" applyAlignment="1">
      <alignment horizontal="center"/>
    </xf>
    <xf numFmtId="0" fontId="0" fillId="50" borderId="22" xfId="0" applyFill="1" applyBorder="1" applyAlignment="1">
      <alignment horizontal="center"/>
    </xf>
    <xf numFmtId="0" fontId="0" fillId="50" borderId="28" xfId="0" applyFill="1" applyBorder="1" applyAlignment="1">
      <alignment horizontal="center"/>
    </xf>
    <xf numFmtId="0" fontId="0" fillId="36" borderId="33" xfId="0" applyFill="1" applyBorder="1" applyAlignment="1">
      <alignment horizontal="left"/>
    </xf>
    <xf numFmtId="0" fontId="0" fillId="36" borderId="34" xfId="0" applyFill="1" applyBorder="1" applyAlignment="1">
      <alignment horizontal="left"/>
    </xf>
    <xf numFmtId="0" fontId="0" fillId="36" borderId="35" xfId="0" applyFill="1" applyBorder="1" applyAlignment="1">
      <alignment horizontal="left"/>
    </xf>
    <xf numFmtId="198" fontId="16" fillId="49" borderId="20" xfId="0" applyNumberFormat="1" applyFont="1" applyFill="1" applyBorder="1" applyAlignment="1">
      <alignment horizontal="center"/>
    </xf>
    <xf numFmtId="0" fontId="1" fillId="35" borderId="10" xfId="0" applyFont="1" applyFill="1" applyBorder="1" applyAlignment="1" applyProtection="1">
      <alignment horizontal="center" vertical="justify"/>
      <protection/>
    </xf>
    <xf numFmtId="0" fontId="1" fillId="35" borderId="21" xfId="0" applyFont="1" applyFill="1" applyBorder="1" applyAlignment="1" applyProtection="1">
      <alignment horizontal="center" vertical="justify"/>
      <protection/>
    </xf>
    <xf numFmtId="0" fontId="0" fillId="41" borderId="13" xfId="0" applyFill="1" applyBorder="1" applyAlignment="1" applyProtection="1">
      <alignment horizontal="center" vertical="center"/>
      <protection/>
    </xf>
    <xf numFmtId="0" fontId="0" fillId="41" borderId="14" xfId="0" applyFill="1" applyBorder="1" applyAlignment="1" applyProtection="1">
      <alignment horizontal="center" vertical="center"/>
      <protection/>
    </xf>
    <xf numFmtId="0" fontId="0" fillId="41" borderId="26" xfId="0" applyFill="1" applyBorder="1" applyAlignment="1" applyProtection="1">
      <alignment horizontal="center" vertical="center"/>
      <protection/>
    </xf>
    <xf numFmtId="0" fontId="0" fillId="41" borderId="27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198" fontId="4" fillId="60" borderId="22" xfId="0" applyNumberFormat="1" applyFont="1" applyFill="1" applyBorder="1" applyAlignment="1">
      <alignment horizontal="center"/>
    </xf>
    <xf numFmtId="0" fontId="0" fillId="36" borderId="11" xfId="0" applyFill="1" applyBorder="1" applyAlignment="1" applyProtection="1">
      <alignment horizontal="center" vertical="justify"/>
      <protection/>
    </xf>
    <xf numFmtId="0" fontId="0" fillId="0" borderId="11" xfId="0" applyBorder="1" applyAlignment="1" applyProtection="1">
      <alignment horizontal="center" vertical="justify"/>
      <protection/>
    </xf>
    <xf numFmtId="0" fontId="0" fillId="52" borderId="11" xfId="0" applyFill="1" applyBorder="1" applyAlignment="1" applyProtection="1">
      <alignment horizontal="center" vertical="center"/>
      <protection/>
    </xf>
    <xf numFmtId="0" fontId="0" fillId="52" borderId="24" xfId="0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36" borderId="28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1" fillId="35" borderId="11" xfId="0" applyFont="1" applyFill="1" applyBorder="1" applyAlignment="1" applyProtection="1">
      <alignment horizontal="center"/>
      <protection/>
    </xf>
    <xf numFmtId="188" fontId="0" fillId="0" borderId="24" xfId="0" applyNumberFormat="1" applyFill="1" applyBorder="1" applyAlignment="1" applyProtection="1">
      <alignment horizontal="center"/>
      <protection locked="0"/>
    </xf>
    <xf numFmtId="188" fontId="0" fillId="0" borderId="28" xfId="0" applyNumberForma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8" xfId="0" applyNumberFormat="1" applyFill="1" applyBorder="1" applyAlignment="1" applyProtection="1">
      <alignment horizontal="center"/>
      <protection locked="0"/>
    </xf>
    <xf numFmtId="0" fontId="1" fillId="48" borderId="11" xfId="0" applyFont="1" applyFill="1" applyBorder="1" applyAlignment="1" applyProtection="1">
      <alignment horizontal="center" vertical="justify"/>
      <protection/>
    </xf>
    <xf numFmtId="0" fontId="1" fillId="34" borderId="11" xfId="0" applyFont="1" applyFill="1" applyBorder="1" applyAlignment="1" applyProtection="1">
      <alignment horizontal="center" vertical="justify"/>
      <protection/>
    </xf>
    <xf numFmtId="0" fontId="0" fillId="0" borderId="24" xfId="0" applyNumberFormat="1" applyFill="1" applyBorder="1" applyAlignment="1" applyProtection="1">
      <alignment horizontal="left"/>
      <protection locked="0"/>
    </xf>
    <xf numFmtId="0" fontId="0" fillId="0" borderId="28" xfId="0" applyNumberFormat="1" applyFill="1" applyBorder="1" applyAlignment="1" applyProtection="1">
      <alignment horizontal="left"/>
      <protection locked="0"/>
    </xf>
    <xf numFmtId="0" fontId="14" fillId="39" borderId="20" xfId="0" applyFont="1" applyFill="1" applyBorder="1" applyAlignment="1">
      <alignment horizontal="left"/>
    </xf>
    <xf numFmtId="0" fontId="10" fillId="43" borderId="16" xfId="0" applyFont="1" applyFill="1" applyBorder="1" applyAlignment="1" applyProtection="1">
      <alignment horizontal="center"/>
      <protection/>
    </xf>
    <xf numFmtId="0" fontId="10" fillId="43" borderId="0" xfId="0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locked="0"/>
    </xf>
    <xf numFmtId="1" fontId="0" fillId="0" borderId="28" xfId="0" applyNumberFormat="1" applyFill="1" applyBorder="1" applyAlignment="1" applyProtection="1">
      <alignment horizontal="center"/>
      <protection locked="0"/>
    </xf>
    <xf numFmtId="188" fontId="0" fillId="0" borderId="26" xfId="0" applyNumberFormat="1" applyFill="1" applyBorder="1" applyAlignment="1" applyProtection="1">
      <alignment horizontal="center"/>
      <protection locked="0"/>
    </xf>
    <xf numFmtId="188" fontId="0" fillId="0" borderId="27" xfId="0" applyNumberFormat="1" applyFill="1" applyBorder="1" applyAlignment="1" applyProtection="1">
      <alignment horizontal="center"/>
      <protection locked="0"/>
    </xf>
    <xf numFmtId="188" fontId="0" fillId="0" borderId="22" xfId="0" applyNumberFormat="1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28" xfId="0" applyFont="1" applyFill="1" applyBorder="1" applyAlignment="1" applyProtection="1">
      <alignment horizontal="center"/>
      <protection/>
    </xf>
    <xf numFmtId="0" fontId="1" fillId="35" borderId="24" xfId="0" applyFont="1" applyFill="1" applyBorder="1" applyAlignment="1" applyProtection="1">
      <alignment horizontal="center"/>
      <protection/>
    </xf>
    <xf numFmtId="0" fontId="1" fillId="35" borderId="28" xfId="0" applyFont="1" applyFill="1" applyBorder="1" applyAlignment="1" applyProtection="1">
      <alignment horizontal="center"/>
      <protection/>
    </xf>
    <xf numFmtId="0" fontId="1" fillId="35" borderId="22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vertical="justify"/>
      <protection/>
    </xf>
    <xf numFmtId="0" fontId="1" fillId="34" borderId="21" xfId="0" applyFont="1" applyFill="1" applyBorder="1" applyAlignment="1" applyProtection="1">
      <alignment horizontal="center" vertical="justify"/>
      <protection/>
    </xf>
    <xf numFmtId="0" fontId="1" fillId="48" borderId="10" xfId="0" applyFont="1" applyFill="1" applyBorder="1" applyAlignment="1" applyProtection="1">
      <alignment horizontal="center" vertical="justify"/>
      <protection/>
    </xf>
    <xf numFmtId="0" fontId="1" fillId="48" borderId="21" xfId="0" applyFont="1" applyFill="1" applyBorder="1" applyAlignment="1" applyProtection="1">
      <alignment horizontal="center" vertical="justify"/>
      <protection/>
    </xf>
    <xf numFmtId="188" fontId="0" fillId="0" borderId="24" xfId="0" applyNumberFormat="1" applyFont="1" applyFill="1" applyBorder="1" applyAlignment="1" applyProtection="1">
      <alignment horizontal="center"/>
      <protection locked="0"/>
    </xf>
    <xf numFmtId="188" fontId="0" fillId="0" borderId="28" xfId="0" applyNumberFormat="1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49" fontId="0" fillId="0" borderId="28" xfId="0" applyNumberFormat="1" applyFill="1" applyBorder="1" applyAlignment="1" applyProtection="1">
      <alignment horizontal="center"/>
      <protection locked="0"/>
    </xf>
    <xf numFmtId="49" fontId="0" fillId="0" borderId="26" xfId="0" applyNumberForma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188" fontId="0" fillId="61" borderId="1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51">
    <dxf>
      <fill>
        <patternFill>
          <bgColor indexed="49"/>
        </patternFill>
      </fill>
    </dxf>
    <dxf>
      <fill>
        <patternFill patternType="solid">
          <fgColor indexed="43"/>
          <bgColor indexed="47"/>
        </patternFill>
      </fill>
    </dxf>
    <dxf>
      <fill>
        <patternFill>
          <bgColor indexed="43"/>
        </patternFill>
      </fill>
    </dxf>
    <dxf>
      <fill>
        <patternFill patternType="solid">
          <fgColor indexed="16"/>
          <bgColor indexed="49"/>
        </patternFill>
      </fill>
    </dxf>
    <dxf>
      <fill>
        <patternFill patternType="solid">
          <fgColor indexed="43"/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48"/>
      </font>
      <fill>
        <patternFill patternType="none">
          <bgColor indexed="65"/>
        </patternFill>
      </fill>
    </dxf>
    <dxf>
      <fill>
        <patternFill>
          <bgColor indexed="49"/>
        </patternFill>
      </fill>
    </dxf>
    <dxf>
      <fill>
        <patternFill patternType="solid">
          <fgColor indexed="43"/>
          <bgColor indexed="47"/>
        </patternFill>
      </fill>
    </dxf>
    <dxf>
      <fill>
        <patternFill>
          <bgColor indexed="43"/>
        </patternFill>
      </fill>
    </dxf>
    <dxf>
      <fill>
        <patternFill patternType="solid">
          <fgColor indexed="16"/>
          <bgColor indexed="49"/>
        </patternFill>
      </fill>
    </dxf>
    <dxf>
      <fill>
        <patternFill patternType="solid">
          <fgColor indexed="43"/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48"/>
      </font>
      <fill>
        <patternFill patternType="none">
          <bgColor indexed="65"/>
        </patternFill>
      </fill>
    </dxf>
    <dxf>
      <fill>
        <patternFill>
          <bgColor indexed="49"/>
        </patternFill>
      </fill>
    </dxf>
    <dxf>
      <fill>
        <patternFill patternType="solid">
          <fgColor indexed="43"/>
          <bgColor indexed="47"/>
        </patternFill>
      </fill>
    </dxf>
    <dxf>
      <fill>
        <patternFill>
          <bgColor indexed="43"/>
        </patternFill>
      </fill>
    </dxf>
    <dxf>
      <fill>
        <patternFill patternType="solid">
          <fgColor indexed="16"/>
          <bgColor indexed="49"/>
        </patternFill>
      </fill>
    </dxf>
    <dxf>
      <fill>
        <patternFill patternType="solid">
          <fgColor indexed="43"/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48"/>
      </font>
      <fill>
        <patternFill patternType="none">
          <bgColor indexed="65"/>
        </patternFill>
      </fill>
    </dxf>
    <dxf>
      <fill>
        <patternFill>
          <bgColor indexed="49"/>
        </patternFill>
      </fill>
    </dxf>
    <dxf>
      <fill>
        <patternFill patternType="solid">
          <fgColor indexed="43"/>
          <bgColor indexed="47"/>
        </patternFill>
      </fill>
    </dxf>
    <dxf>
      <fill>
        <patternFill>
          <bgColor indexed="43"/>
        </patternFill>
      </fill>
    </dxf>
    <dxf>
      <fill>
        <patternFill patternType="solid">
          <fgColor indexed="16"/>
          <bgColor indexed="49"/>
        </patternFill>
      </fill>
    </dxf>
    <dxf>
      <fill>
        <patternFill patternType="solid">
          <fgColor indexed="43"/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48"/>
      </font>
      <fill>
        <patternFill patternType="none">
          <bgColor indexed="65"/>
        </patternFill>
      </fill>
    </dxf>
    <dxf>
      <fill>
        <patternFill>
          <bgColor indexed="49"/>
        </patternFill>
      </fill>
    </dxf>
    <dxf>
      <fill>
        <patternFill patternType="solid">
          <fgColor indexed="43"/>
          <bgColor indexed="47"/>
        </patternFill>
      </fill>
    </dxf>
    <dxf>
      <fill>
        <patternFill>
          <bgColor indexed="43"/>
        </patternFill>
      </fill>
    </dxf>
    <dxf>
      <fill>
        <patternFill patternType="solid">
          <fgColor indexed="16"/>
          <bgColor indexed="49"/>
        </patternFill>
      </fill>
    </dxf>
    <dxf>
      <fill>
        <patternFill patternType="solid">
          <fgColor indexed="43"/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48"/>
      </font>
      <fill>
        <patternFill patternType="none">
          <bgColor indexed="65"/>
        </patternFill>
      </fill>
    </dxf>
    <dxf>
      <fill>
        <patternFill>
          <bgColor indexed="49"/>
        </patternFill>
      </fill>
    </dxf>
    <dxf>
      <fill>
        <patternFill patternType="solid">
          <fgColor indexed="43"/>
          <bgColor indexed="47"/>
        </patternFill>
      </fill>
    </dxf>
    <dxf>
      <fill>
        <patternFill>
          <bgColor indexed="43"/>
        </patternFill>
      </fill>
    </dxf>
    <dxf>
      <fill>
        <patternFill patternType="solid">
          <fgColor indexed="16"/>
          <bgColor indexed="49"/>
        </patternFill>
      </fill>
    </dxf>
    <dxf>
      <fill>
        <patternFill patternType="solid">
          <fgColor indexed="43"/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48"/>
      </font>
      <fill>
        <patternFill patternType="none">
          <bgColor indexed="65"/>
        </patternFill>
      </fill>
    </dxf>
    <dxf>
      <fill>
        <patternFill patternType="gray0625">
          <fgColor indexed="43"/>
          <bgColor indexed="47"/>
        </patternFill>
      </fill>
    </dxf>
    <dxf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enst_rooster%20voor%20iedereen%20kopieren%20naar%20eigen%20directo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e"/>
      <sheetName val="Verlof"/>
      <sheetName val="mammoeturen"/>
      <sheetName val="jan-feb"/>
      <sheetName val="mar-apr"/>
      <sheetName val="mei-jun"/>
      <sheetName val="jul-aug"/>
      <sheetName val="sep-okt"/>
      <sheetName val="nov-dec"/>
    </sheetNames>
    <sheetDataSet>
      <sheetData sheetId="3">
        <row r="4">
          <cell r="C4">
            <v>0</v>
          </cell>
        </row>
        <row r="5">
          <cell r="C5">
            <v>0.31666666666666665</v>
          </cell>
        </row>
        <row r="7">
          <cell r="C7">
            <v>0.31666666666666665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N86"/>
  <sheetViews>
    <sheetView zoomScale="90" zoomScaleNormal="90" zoomScalePageLayoutView="0" workbookViewId="0" topLeftCell="A1">
      <selection activeCell="B25" sqref="B25"/>
    </sheetView>
  </sheetViews>
  <sheetFormatPr defaultColWidth="9.140625" defaultRowHeight="12.75"/>
  <cols>
    <col min="1" max="1" width="2.00390625" style="0" customWidth="1"/>
    <col min="2" max="2" width="16.421875" style="0" customWidth="1"/>
    <col min="3" max="3" width="3.57421875" style="0" customWidth="1"/>
    <col min="8" max="8" width="3.140625" style="0" customWidth="1"/>
    <col min="13" max="13" width="7.8515625" style="0" customWidth="1"/>
    <col min="15" max="28" width="9.140625" style="82" customWidth="1"/>
  </cols>
  <sheetData>
    <row r="1" spans="1:14" ht="23.25">
      <c r="A1" s="82"/>
      <c r="B1" s="83"/>
      <c r="C1" s="83"/>
      <c r="D1" s="83"/>
      <c r="E1" s="84" t="s">
        <v>73</v>
      </c>
      <c r="F1" s="83"/>
      <c r="G1" s="83"/>
      <c r="H1" s="83"/>
      <c r="I1" s="83"/>
      <c r="J1" s="83"/>
      <c r="K1" s="85" t="s">
        <v>74</v>
      </c>
      <c r="L1" s="83"/>
      <c r="M1" s="83"/>
      <c r="N1" s="83"/>
    </row>
    <row r="2" spans="1:14" ht="23.25">
      <c r="A2" s="82"/>
      <c r="B2" s="83"/>
      <c r="C2" s="83"/>
      <c r="D2" s="83"/>
      <c r="E2" s="84"/>
      <c r="F2" s="83"/>
      <c r="G2" s="83"/>
      <c r="H2" s="83"/>
      <c r="I2" s="83"/>
      <c r="J2" s="83"/>
      <c r="K2" s="107" t="s">
        <v>89</v>
      </c>
      <c r="L2" s="83"/>
      <c r="M2" s="83"/>
      <c r="N2" s="83"/>
    </row>
    <row r="3" spans="1:14" ht="14.25" customHeight="1">
      <c r="A3" s="82"/>
      <c r="B3" s="105" t="s">
        <v>88</v>
      </c>
      <c r="C3" s="251" t="s">
        <v>152</v>
      </c>
      <c r="D3" s="251"/>
      <c r="E3" s="251"/>
      <c r="F3" s="251"/>
      <c r="G3" s="83"/>
      <c r="H3" s="83"/>
      <c r="I3" s="83"/>
      <c r="J3" s="83"/>
      <c r="K3" s="107" t="s">
        <v>133</v>
      </c>
      <c r="L3" s="83"/>
      <c r="M3" s="83"/>
      <c r="N3" s="83"/>
    </row>
    <row r="4" spans="1:14" ht="14.25" customHeight="1">
      <c r="A4" s="82"/>
      <c r="B4" s="105" t="s">
        <v>137</v>
      </c>
      <c r="C4" s="258"/>
      <c r="D4" s="258"/>
      <c r="E4" s="258"/>
      <c r="F4" s="258"/>
      <c r="G4" s="83"/>
      <c r="H4" s="257"/>
      <c r="I4" s="257"/>
      <c r="J4" s="257"/>
      <c r="K4" s="107"/>
      <c r="L4" s="83"/>
      <c r="M4" s="83"/>
      <c r="N4" s="83"/>
    </row>
    <row r="5" spans="1:14" ht="14.25" customHeight="1">
      <c r="A5" s="82"/>
      <c r="B5" s="105"/>
      <c r="C5" s="108"/>
      <c r="D5" s="108"/>
      <c r="E5" s="255"/>
      <c r="F5" s="255"/>
      <c r="G5" s="255"/>
      <c r="H5" s="83"/>
      <c r="I5" s="83"/>
      <c r="J5" s="83"/>
      <c r="K5" s="107"/>
      <c r="L5" s="83"/>
      <c r="M5" s="83"/>
      <c r="N5" s="83"/>
    </row>
    <row r="6" spans="1:14" ht="14.25" customHeight="1">
      <c r="A6" s="82"/>
      <c r="B6" s="105"/>
      <c r="C6" s="256" t="s">
        <v>121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83"/>
    </row>
    <row r="7" spans="1:14" ht="14.25" customHeight="1">
      <c r="A7" s="82"/>
      <c r="B7" s="105"/>
      <c r="C7" s="256" t="s">
        <v>122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83"/>
    </row>
    <row r="8" spans="1:14" ht="14.25" customHeight="1">
      <c r="A8" s="82"/>
      <c r="B8" s="105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83"/>
    </row>
    <row r="9" spans="1:14" ht="12.75">
      <c r="A9" s="82"/>
      <c r="B9" s="243" t="s">
        <v>90</v>
      </c>
      <c r="C9" s="243"/>
      <c r="D9" s="243"/>
      <c r="E9" s="243"/>
      <c r="F9" s="243"/>
      <c r="G9" s="243"/>
      <c r="H9" s="82"/>
      <c r="I9" s="259" t="s">
        <v>41</v>
      </c>
      <c r="J9" s="259"/>
      <c r="K9" s="259"/>
      <c r="L9" s="259"/>
      <c r="M9" s="259"/>
      <c r="N9" s="82"/>
    </row>
    <row r="10" spans="1:14" ht="12.75">
      <c r="A10" s="82"/>
      <c r="B10" s="86" t="s">
        <v>30</v>
      </c>
      <c r="C10" s="87">
        <v>1</v>
      </c>
      <c r="D10" s="247" t="s">
        <v>75</v>
      </c>
      <c r="E10" s="247"/>
      <c r="F10" s="247"/>
      <c r="G10" s="247"/>
      <c r="H10" s="82"/>
      <c r="I10" s="240" t="s">
        <v>95</v>
      </c>
      <c r="J10" s="241"/>
      <c r="K10" s="241"/>
      <c r="L10" s="241"/>
      <c r="M10" s="242"/>
      <c r="N10" s="82"/>
    </row>
    <row r="11" spans="1:14" ht="12.75">
      <c r="A11" s="82"/>
      <c r="B11" s="86" t="s">
        <v>38</v>
      </c>
      <c r="C11" s="87">
        <v>2</v>
      </c>
      <c r="D11" s="247" t="s">
        <v>76</v>
      </c>
      <c r="E11" s="247"/>
      <c r="F11" s="247"/>
      <c r="G11" s="247"/>
      <c r="H11" s="82"/>
      <c r="I11" s="233" t="s">
        <v>77</v>
      </c>
      <c r="J11" s="234"/>
      <c r="K11" s="234"/>
      <c r="L11" s="234"/>
      <c r="M11" s="235"/>
      <c r="N11" s="82"/>
    </row>
    <row r="12" spans="1:14" ht="12.75">
      <c r="A12" s="82"/>
      <c r="B12" s="88" t="s">
        <v>35</v>
      </c>
      <c r="C12" s="87">
        <v>3</v>
      </c>
      <c r="D12" s="247" t="s">
        <v>78</v>
      </c>
      <c r="E12" s="247"/>
      <c r="F12" s="247"/>
      <c r="G12" s="247"/>
      <c r="H12" s="82"/>
      <c r="I12" s="244" t="s">
        <v>79</v>
      </c>
      <c r="J12" s="245"/>
      <c r="K12" s="245"/>
      <c r="L12" s="245"/>
      <c r="M12" s="246"/>
      <c r="N12" s="82"/>
    </row>
    <row r="13" spans="1:14" ht="12.75">
      <c r="A13" s="82"/>
      <c r="B13" s="88" t="s">
        <v>39</v>
      </c>
      <c r="C13" s="87">
        <v>4</v>
      </c>
      <c r="D13" s="260" t="s">
        <v>91</v>
      </c>
      <c r="E13" s="261"/>
      <c r="F13" s="261"/>
      <c r="G13" s="262"/>
      <c r="H13" s="82"/>
      <c r="I13" s="237" t="s">
        <v>81</v>
      </c>
      <c r="J13" s="238"/>
      <c r="K13" s="238"/>
      <c r="L13" s="238"/>
      <c r="M13" s="239"/>
      <c r="N13" s="82"/>
    </row>
    <row r="14" spans="1:14" ht="12.75">
      <c r="A14" s="82"/>
      <c r="B14" s="86" t="s">
        <v>80</v>
      </c>
      <c r="C14" s="89">
        <v>5</v>
      </c>
      <c r="D14" s="247" t="s">
        <v>92</v>
      </c>
      <c r="E14" s="247"/>
      <c r="F14" s="247"/>
      <c r="G14" s="247"/>
      <c r="H14" s="82"/>
      <c r="I14" s="252" t="s">
        <v>96</v>
      </c>
      <c r="J14" s="253"/>
      <c r="K14" s="253"/>
      <c r="L14" s="253"/>
      <c r="M14" s="254"/>
      <c r="N14" s="82"/>
    </row>
    <row r="15" spans="1:14" ht="12.75">
      <c r="A15" s="82"/>
      <c r="B15" s="86" t="s">
        <v>62</v>
      </c>
      <c r="C15" s="89">
        <v>6</v>
      </c>
      <c r="D15" s="247" t="s">
        <v>92</v>
      </c>
      <c r="E15" s="247"/>
      <c r="F15" s="247"/>
      <c r="G15" s="247"/>
      <c r="H15" s="82"/>
      <c r="I15" s="82"/>
      <c r="J15" s="82"/>
      <c r="K15" s="82"/>
      <c r="L15" s="82"/>
      <c r="M15" s="82"/>
      <c r="N15" s="82"/>
    </row>
    <row r="16" spans="1:14" ht="12.75">
      <c r="A16" s="82"/>
      <c r="B16" s="86" t="s">
        <v>130</v>
      </c>
      <c r="C16" s="89">
        <v>7</v>
      </c>
      <c r="D16" s="100" t="s">
        <v>131</v>
      </c>
      <c r="E16" s="101"/>
      <c r="F16" s="101"/>
      <c r="G16" s="102"/>
      <c r="H16" s="82"/>
      <c r="I16" s="32" t="s">
        <v>31</v>
      </c>
      <c r="J16" s="249" t="s">
        <v>82</v>
      </c>
      <c r="K16" s="249"/>
      <c r="L16" s="249"/>
      <c r="M16" s="82"/>
      <c r="N16" s="82"/>
    </row>
    <row r="17" spans="1:14" ht="12.75">
      <c r="A17" s="82"/>
      <c r="B17" s="86" t="s">
        <v>63</v>
      </c>
      <c r="C17" s="89">
        <v>8</v>
      </c>
      <c r="D17" s="100" t="s">
        <v>93</v>
      </c>
      <c r="E17" s="101"/>
      <c r="F17" s="101"/>
      <c r="G17" s="102"/>
      <c r="H17" s="82"/>
      <c r="I17" s="32" t="s">
        <v>33</v>
      </c>
      <c r="J17" s="249" t="s">
        <v>83</v>
      </c>
      <c r="K17" s="249"/>
      <c r="L17" s="249"/>
      <c r="M17" s="82"/>
      <c r="N17" s="82"/>
    </row>
    <row r="18" spans="1:14" ht="12.75">
      <c r="A18" s="82"/>
      <c r="B18" s="86" t="s">
        <v>94</v>
      </c>
      <c r="C18" s="89">
        <v>9</v>
      </c>
      <c r="D18" s="100" t="s">
        <v>123</v>
      </c>
      <c r="E18" s="101"/>
      <c r="F18" s="101"/>
      <c r="G18" s="102"/>
      <c r="H18" s="82"/>
      <c r="I18" s="32" t="s">
        <v>36</v>
      </c>
      <c r="J18" s="249" t="s">
        <v>97</v>
      </c>
      <c r="K18" s="249"/>
      <c r="L18" s="249"/>
      <c r="M18" s="82"/>
      <c r="N18" s="82"/>
    </row>
    <row r="19" spans="1:14" ht="12.75">
      <c r="A19" s="82"/>
      <c r="B19" s="82"/>
      <c r="C19" s="82"/>
      <c r="D19" s="82"/>
      <c r="E19" s="82"/>
      <c r="F19" s="82"/>
      <c r="G19" s="82"/>
      <c r="H19" s="82"/>
      <c r="I19" s="32" t="s">
        <v>37</v>
      </c>
      <c r="J19" s="249" t="s">
        <v>98</v>
      </c>
      <c r="K19" s="249"/>
      <c r="L19" s="249"/>
      <c r="M19" s="82"/>
      <c r="N19" s="82"/>
    </row>
    <row r="20" spans="1:14" ht="12.7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</row>
    <row r="21" spans="1:14" ht="12.75">
      <c r="A21" s="82"/>
      <c r="B21" s="248" t="s">
        <v>32</v>
      </c>
      <c r="C21" s="248"/>
      <c r="D21" s="266" t="s">
        <v>84</v>
      </c>
      <c r="E21" s="266"/>
      <c r="F21" s="266"/>
      <c r="G21" s="266"/>
      <c r="H21" s="264" t="s">
        <v>99</v>
      </c>
      <c r="I21" s="265"/>
      <c r="J21" s="265"/>
      <c r="K21" s="265"/>
      <c r="L21" s="265"/>
      <c r="M21" s="265"/>
      <c r="N21" s="82"/>
    </row>
    <row r="22" spans="1:14" ht="12.75">
      <c r="A22" s="82"/>
      <c r="B22" s="248" t="s">
        <v>34</v>
      </c>
      <c r="C22" s="248"/>
      <c r="D22" s="266" t="s">
        <v>85</v>
      </c>
      <c r="E22" s="266"/>
      <c r="F22" s="266"/>
      <c r="G22" s="266"/>
      <c r="H22" s="82"/>
      <c r="I22" s="263" t="s">
        <v>100</v>
      </c>
      <c r="J22" s="263"/>
      <c r="K22" s="263"/>
      <c r="L22" s="263"/>
      <c r="M22" s="263"/>
      <c r="N22" s="82"/>
    </row>
    <row r="23" spans="1:14" ht="12.75">
      <c r="A23" s="82"/>
      <c r="B23" s="248" t="s">
        <v>36</v>
      </c>
      <c r="C23" s="248"/>
      <c r="D23" s="250" t="s">
        <v>7</v>
      </c>
      <c r="E23" s="250"/>
      <c r="F23" s="250"/>
      <c r="G23" s="250"/>
      <c r="H23" s="82"/>
      <c r="I23" s="236" t="s">
        <v>136</v>
      </c>
      <c r="J23" s="236"/>
      <c r="K23" s="236"/>
      <c r="L23" s="236"/>
      <c r="M23" s="236"/>
      <c r="N23" s="82"/>
    </row>
    <row r="24" spans="1:14" ht="12.7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1:14" ht="12.7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14" ht="12.7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7" spans="1:14" ht="12.7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4" ht="12.7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14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ht="12.7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4" ht="12.7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1:14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1:14" ht="12.7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1:14" ht="12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1:14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</row>
    <row r="37" spans="1:14" ht="12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2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39" spans="1:14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4" ht="12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  <row r="43" spans="1:14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</row>
    <row r="44" spans="1:14" ht="12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</row>
    <row r="45" spans="1:14" ht="12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</row>
    <row r="46" spans="1:14" ht="12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</row>
    <row r="47" spans="1:14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 ht="12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1:14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1:14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</row>
    <row r="52" spans="1:14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14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1:14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1:14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14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14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</row>
    <row r="61" spans="1:14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</row>
    <row r="62" spans="1:14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4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</row>
    <row r="64" spans="1:14" ht="12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1:14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</row>
    <row r="66" spans="1:14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1:14" ht="12.7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1:14" ht="12.7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1:14" ht="12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1:14" ht="12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</row>
    <row r="71" spans="1:14" ht="12.7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</row>
    <row r="72" spans="1:14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</row>
    <row r="73" spans="1:14" ht="12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1:14" ht="12.7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1:14" ht="12.7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1:14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1:14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1:14" ht="12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1:14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1:14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1" spans="1:14" ht="12.7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1:14" ht="12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</row>
    <row r="83" spans="1:14" ht="12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1:14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</row>
    <row r="85" spans="1:14" ht="12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</row>
    <row r="86" spans="1:14" ht="12.7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</row>
  </sheetData>
  <sheetProtection/>
  <mergeCells count="32">
    <mergeCell ref="B22:C22"/>
    <mergeCell ref="D22:G22"/>
    <mergeCell ref="B21:C21"/>
    <mergeCell ref="D21:G21"/>
    <mergeCell ref="J17:L17"/>
    <mergeCell ref="J16:L16"/>
    <mergeCell ref="D13:G13"/>
    <mergeCell ref="J19:L19"/>
    <mergeCell ref="I22:M22"/>
    <mergeCell ref="D14:G14"/>
    <mergeCell ref="H21:M21"/>
    <mergeCell ref="C3:F3"/>
    <mergeCell ref="I14:M14"/>
    <mergeCell ref="E5:G5"/>
    <mergeCell ref="C6:M6"/>
    <mergeCell ref="H4:J4"/>
    <mergeCell ref="C4:F4"/>
    <mergeCell ref="C7:M7"/>
    <mergeCell ref="I9:M9"/>
    <mergeCell ref="D10:G10"/>
    <mergeCell ref="D12:G12"/>
    <mergeCell ref="I10:M10"/>
    <mergeCell ref="B9:G9"/>
    <mergeCell ref="I12:M12"/>
    <mergeCell ref="D11:G11"/>
    <mergeCell ref="B23:C23"/>
    <mergeCell ref="J18:L18"/>
    <mergeCell ref="D23:G23"/>
    <mergeCell ref="D15:G15"/>
    <mergeCell ref="I11:M11"/>
    <mergeCell ref="I23:M23"/>
    <mergeCell ref="I13:M1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O80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4.28125" style="0" customWidth="1"/>
    <col min="2" max="2" width="3.00390625" style="0" customWidth="1"/>
    <col min="8" max="8" width="3.8515625" style="0" bestFit="1" customWidth="1"/>
    <col min="13" max="13" width="5.7109375" style="0" customWidth="1"/>
    <col min="16" max="27" width="9.140625" style="27" customWidth="1"/>
  </cols>
  <sheetData>
    <row r="1" spans="1:15" ht="42" customHeight="1">
      <c r="A1" s="27"/>
      <c r="B1" s="27"/>
      <c r="C1" s="280" t="s">
        <v>151</v>
      </c>
      <c r="D1" s="280"/>
      <c r="E1" s="280"/>
      <c r="F1" s="280"/>
      <c r="G1" s="280"/>
      <c r="H1" s="280"/>
      <c r="I1" s="280"/>
      <c r="J1" s="280"/>
      <c r="K1" s="280"/>
      <c r="L1" s="27"/>
      <c r="M1" s="27"/>
      <c r="N1" s="27"/>
      <c r="O1" s="103">
        <v>0.31666666666666665</v>
      </c>
    </row>
    <row r="2" spans="1:15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7"/>
      <c r="B3" s="27"/>
      <c r="C3" s="283" t="s">
        <v>41</v>
      </c>
      <c r="D3" s="283"/>
      <c r="E3" s="283"/>
      <c r="F3" s="283"/>
      <c r="G3" s="283"/>
      <c r="H3" s="27"/>
      <c r="I3" s="28">
        <v>41275</v>
      </c>
      <c r="J3" s="28">
        <v>42477</v>
      </c>
      <c r="K3" s="28">
        <v>42491</v>
      </c>
      <c r="L3" s="28">
        <v>42515</v>
      </c>
      <c r="M3" s="27"/>
      <c r="N3" s="27"/>
      <c r="O3" s="27"/>
    </row>
    <row r="4" spans="1:15" ht="12.75">
      <c r="A4" s="27"/>
      <c r="B4" s="27"/>
      <c r="C4" s="284" t="s">
        <v>42</v>
      </c>
      <c r="D4" s="284"/>
      <c r="E4" s="284"/>
      <c r="F4" s="284"/>
      <c r="G4" s="284"/>
      <c r="H4" s="29" t="s">
        <v>43</v>
      </c>
      <c r="I4" s="28">
        <v>42526</v>
      </c>
      <c r="J4" s="28">
        <v>42572</v>
      </c>
      <c r="K4" s="28">
        <v>42597</v>
      </c>
      <c r="L4" s="28">
        <v>42675</v>
      </c>
      <c r="M4" s="27"/>
      <c r="N4" s="27"/>
      <c r="O4" s="27"/>
    </row>
    <row r="5" spans="1:15" ht="13.5" thickBot="1">
      <c r="A5" s="27"/>
      <c r="B5" s="27"/>
      <c r="C5" s="284" t="s">
        <v>108</v>
      </c>
      <c r="D5" s="284"/>
      <c r="E5" s="284"/>
      <c r="F5" s="284"/>
      <c r="G5" s="284"/>
      <c r="H5" s="27"/>
      <c r="I5" s="122">
        <v>42685</v>
      </c>
      <c r="J5" s="122">
        <v>42729</v>
      </c>
      <c r="K5" s="122"/>
      <c r="L5" s="122"/>
      <c r="M5" s="27"/>
      <c r="N5" s="27"/>
      <c r="O5" s="27"/>
    </row>
    <row r="6" spans="1:15" ht="13.5" thickBot="1">
      <c r="A6" s="27"/>
      <c r="B6" s="27"/>
      <c r="C6" s="284" t="s">
        <v>124</v>
      </c>
      <c r="D6" s="284"/>
      <c r="E6" s="284"/>
      <c r="F6" s="284"/>
      <c r="G6" s="284"/>
      <c r="H6" s="27"/>
      <c r="I6" s="285" t="s">
        <v>156</v>
      </c>
      <c r="J6" s="286"/>
      <c r="K6" s="286"/>
      <c r="L6" s="287"/>
      <c r="M6" s="27"/>
      <c r="N6" s="27"/>
      <c r="O6" s="27"/>
    </row>
    <row r="7" spans="1:15" ht="12.75">
      <c r="A7" s="27"/>
      <c r="B7" s="27"/>
      <c r="C7" s="271" t="s">
        <v>142</v>
      </c>
      <c r="D7" s="272"/>
      <c r="E7" s="272"/>
      <c r="F7" s="272"/>
      <c r="G7" s="273"/>
      <c r="H7" s="27"/>
      <c r="I7" s="28">
        <v>42370</v>
      </c>
      <c r="J7" s="28"/>
      <c r="K7" s="28"/>
      <c r="L7" s="28"/>
      <c r="M7" s="27"/>
      <c r="N7" s="27"/>
      <c r="O7" s="27"/>
    </row>
    <row r="8" spans="1:15" ht="12.75">
      <c r="A8" s="27"/>
      <c r="B8" s="27"/>
      <c r="C8" s="30" t="s">
        <v>38</v>
      </c>
      <c r="D8" s="274" t="s">
        <v>44</v>
      </c>
      <c r="E8" s="274"/>
      <c r="F8" s="274"/>
      <c r="G8" s="31">
        <v>35</v>
      </c>
      <c r="H8" s="29"/>
      <c r="I8" s="27" t="s">
        <v>155</v>
      </c>
      <c r="J8" s="27"/>
      <c r="K8" s="27"/>
      <c r="L8" s="27"/>
      <c r="M8" s="27"/>
      <c r="N8" s="27"/>
      <c r="O8" s="27"/>
    </row>
    <row r="9" spans="1:15" ht="12.75">
      <c r="A9" s="27"/>
      <c r="B9" s="27"/>
      <c r="C9" s="30" t="s">
        <v>115</v>
      </c>
      <c r="D9" s="294" t="s">
        <v>116</v>
      </c>
      <c r="E9" s="295"/>
      <c r="F9" s="296"/>
      <c r="G9" s="31"/>
      <c r="H9" s="29"/>
      <c r="I9" s="27"/>
      <c r="J9" s="27"/>
      <c r="K9" s="27"/>
      <c r="L9" s="27"/>
      <c r="M9" s="27"/>
      <c r="N9" s="27"/>
      <c r="O9" s="27"/>
    </row>
    <row r="10" spans="1:15" ht="12.75">
      <c r="A10" s="27"/>
      <c r="B10" s="27"/>
      <c r="C10" s="32" t="s">
        <v>57</v>
      </c>
      <c r="D10" s="275" t="s">
        <v>58</v>
      </c>
      <c r="E10" s="275"/>
      <c r="F10" s="275"/>
      <c r="G10" s="39">
        <f>saldoGWFD+saldoGWFD2+saldoGWFD3+saldoGWFD4+saldoGWFD5+saldoGWFD6</f>
        <v>0</v>
      </c>
      <c r="H10" s="27"/>
      <c r="I10" s="267" t="s">
        <v>59</v>
      </c>
      <c r="J10" s="268"/>
      <c r="K10" s="268"/>
      <c r="L10" s="268"/>
      <c r="M10" s="269"/>
      <c r="N10" s="27"/>
      <c r="O10" s="27"/>
    </row>
    <row r="11" spans="1:15" ht="12.75">
      <c r="A11" s="27"/>
      <c r="B11" s="27"/>
      <c r="C11" s="32" t="s">
        <v>45</v>
      </c>
      <c r="D11" s="275" t="s">
        <v>46</v>
      </c>
      <c r="E11" s="275"/>
      <c r="F11" s="275"/>
      <c r="G11" s="31"/>
      <c r="H11" s="27"/>
      <c r="I11" s="291" t="s">
        <v>47</v>
      </c>
      <c r="J11" s="292"/>
      <c r="K11" s="292"/>
      <c r="L11" s="293"/>
      <c r="M11" s="231"/>
      <c r="N11" s="27"/>
      <c r="O11" s="27"/>
    </row>
    <row r="12" spans="1:15" ht="12.75">
      <c r="A12" s="27"/>
      <c r="B12" s="27"/>
      <c r="C12" s="32" t="s">
        <v>48</v>
      </c>
      <c r="D12" s="275" t="s">
        <v>49</v>
      </c>
      <c r="E12" s="275"/>
      <c r="F12" s="275"/>
      <c r="G12" s="31">
        <v>0</v>
      </c>
      <c r="H12" s="27"/>
      <c r="I12" s="277" t="s">
        <v>101</v>
      </c>
      <c r="J12" s="278"/>
      <c r="K12" s="278"/>
      <c r="L12" s="278"/>
      <c r="M12" s="279"/>
      <c r="N12" s="27"/>
      <c r="O12" s="27"/>
    </row>
    <row r="13" spans="1:15" ht="12.75">
      <c r="A13" s="27"/>
      <c r="B13" s="27"/>
      <c r="C13" s="288" t="s">
        <v>145</v>
      </c>
      <c r="D13" s="289"/>
      <c r="E13" s="289"/>
      <c r="F13" s="290"/>
      <c r="G13" s="51">
        <f>SUM(G8:G12)</f>
        <v>35</v>
      </c>
      <c r="H13" s="33" t="s">
        <v>50</v>
      </c>
      <c r="I13" s="229">
        <f>G13*werkuren</f>
        <v>11.083333333333332</v>
      </c>
      <c r="J13" s="230" t="s">
        <v>51</v>
      </c>
      <c r="K13" s="27"/>
      <c r="L13" s="27"/>
      <c r="M13" s="27"/>
      <c r="N13" s="27"/>
      <c r="O13" s="27"/>
    </row>
    <row r="14" spans="1:15" ht="13.5" thickBot="1">
      <c r="A14" s="27"/>
      <c r="B14" s="27"/>
      <c r="C14" s="48"/>
      <c r="D14" s="48"/>
      <c r="E14" s="48"/>
      <c r="F14" s="48"/>
      <c r="G14" s="49"/>
      <c r="H14" s="33"/>
      <c r="I14" s="50"/>
      <c r="J14" s="49"/>
      <c r="K14" s="27"/>
      <c r="L14" s="27"/>
      <c r="M14" s="27"/>
      <c r="N14" s="27"/>
      <c r="O14" s="27"/>
    </row>
    <row r="15" spans="1:15" ht="12.75" hidden="1">
      <c r="A15" s="27"/>
      <c r="B15" s="27"/>
      <c r="C15" s="140"/>
      <c r="D15" s="276"/>
      <c r="E15" s="276"/>
      <c r="F15" s="276"/>
      <c r="G15" s="141">
        <v>0</v>
      </c>
      <c r="H15" s="33"/>
      <c r="I15" s="270"/>
      <c r="J15" s="270"/>
      <c r="K15" s="270"/>
      <c r="L15" s="270"/>
      <c r="M15" s="270"/>
      <c r="N15" s="27"/>
      <c r="O15" s="27"/>
    </row>
    <row r="16" spans="1:15" ht="13.5" hidden="1" thickBo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.75">
      <c r="A17" s="27"/>
      <c r="B17" s="27"/>
      <c r="C17" s="315" t="s">
        <v>52</v>
      </c>
      <c r="D17" s="316"/>
      <c r="E17" s="316"/>
      <c r="F17" s="316"/>
      <c r="G17" s="316"/>
      <c r="H17" s="316"/>
      <c r="I17" s="303" t="s">
        <v>146</v>
      </c>
      <c r="J17" s="304"/>
      <c r="K17" s="304"/>
      <c r="L17" s="304"/>
      <c r="M17" s="305"/>
      <c r="N17" s="27"/>
      <c r="O17" s="27"/>
    </row>
    <row r="18" spans="1:15" ht="12.75">
      <c r="A18" s="27"/>
      <c r="B18" s="27"/>
      <c r="C18" s="317" t="s">
        <v>53</v>
      </c>
      <c r="D18" s="318"/>
      <c r="E18" s="318"/>
      <c r="F18" s="318"/>
      <c r="G18" s="318"/>
      <c r="H18" s="318"/>
      <c r="I18" s="306" t="s">
        <v>125</v>
      </c>
      <c r="J18" s="307"/>
      <c r="K18" s="307"/>
      <c r="L18" s="307"/>
      <c r="M18" s="308"/>
      <c r="N18" s="27"/>
      <c r="O18" s="27"/>
    </row>
    <row r="19" spans="1:15" ht="13.5" thickBot="1">
      <c r="A19" s="27"/>
      <c r="B19" s="27"/>
      <c r="C19" s="281" t="s">
        <v>54</v>
      </c>
      <c r="D19" s="282"/>
      <c r="E19" s="282"/>
      <c r="F19" s="282"/>
      <c r="G19" s="282"/>
      <c r="H19" s="282"/>
      <c r="I19" s="309" t="s">
        <v>147</v>
      </c>
      <c r="J19" s="310"/>
      <c r="K19" s="310"/>
      <c r="L19" s="310"/>
      <c r="M19" s="311"/>
      <c r="N19" s="27"/>
      <c r="O19" s="27"/>
    </row>
    <row r="20" spans="1:15" ht="13.5" thickBot="1">
      <c r="A20" s="27"/>
      <c r="B20" s="27"/>
      <c r="C20" s="27"/>
      <c r="D20" s="27"/>
      <c r="E20" s="27"/>
      <c r="F20" s="27"/>
      <c r="G20" s="27"/>
      <c r="H20" s="27"/>
      <c r="I20" s="322" t="s">
        <v>144</v>
      </c>
      <c r="J20" s="323"/>
      <c r="K20" s="323"/>
      <c r="L20" s="323"/>
      <c r="M20" s="324"/>
      <c r="N20" s="27"/>
      <c r="O20" s="27"/>
    </row>
    <row r="21" spans="1:15" ht="13.5" thickBot="1">
      <c r="A21" s="27"/>
      <c r="B21" s="27"/>
      <c r="C21" s="319" t="s">
        <v>55</v>
      </c>
      <c r="D21" s="320"/>
      <c r="E21" s="320"/>
      <c r="F21" s="320"/>
      <c r="G21" s="320"/>
      <c r="H21" s="321"/>
      <c r="I21" s="300"/>
      <c r="J21" s="301"/>
      <c r="K21" s="301"/>
      <c r="L21" s="301"/>
      <c r="M21" s="302"/>
      <c r="N21" s="27"/>
      <c r="O21" s="27"/>
    </row>
    <row r="22" spans="1:15" ht="13.5" thickBot="1">
      <c r="A22" s="27"/>
      <c r="B22" s="27"/>
      <c r="C22" s="312" t="s">
        <v>56</v>
      </c>
      <c r="D22" s="313"/>
      <c r="E22" s="313"/>
      <c r="F22" s="313"/>
      <c r="G22" s="313"/>
      <c r="H22" s="314"/>
      <c r="I22" s="27"/>
      <c r="J22" s="27"/>
      <c r="K22" s="27"/>
      <c r="L22" s="27"/>
      <c r="M22" s="27"/>
      <c r="N22" s="27"/>
      <c r="O22" s="27"/>
    </row>
    <row r="23" spans="1:15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3.5" thickBo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2.75">
      <c r="A27" s="27"/>
      <c r="B27" s="27"/>
      <c r="C27" s="297" t="s">
        <v>157</v>
      </c>
      <c r="D27" s="298"/>
      <c r="E27" s="298"/>
      <c r="F27" s="298"/>
      <c r="G27" s="298"/>
      <c r="H27" s="298"/>
      <c r="I27" s="298"/>
      <c r="J27" s="298"/>
      <c r="K27" s="298"/>
      <c r="L27" s="298"/>
      <c r="M27" s="299"/>
      <c r="N27" s="27"/>
      <c r="O27" s="27"/>
    </row>
    <row r="28" spans="1:15" ht="12.75">
      <c r="A28" s="27"/>
      <c r="B28" s="27"/>
      <c r="C28" s="159" t="s">
        <v>143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1"/>
      <c r="N28" s="27"/>
      <c r="O28" s="27"/>
    </row>
    <row r="29" spans="1:15" ht="12.75">
      <c r="A29" s="27"/>
      <c r="B29" s="27"/>
      <c r="C29" s="159" t="s">
        <v>158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1"/>
      <c r="N29" s="27"/>
      <c r="O29" s="27"/>
    </row>
    <row r="30" spans="1:15" ht="12.75">
      <c r="A30" s="27"/>
      <c r="B30" s="27"/>
      <c r="C30" s="159" t="s">
        <v>149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1"/>
      <c r="N30" s="27"/>
      <c r="O30" s="27"/>
    </row>
    <row r="31" spans="1:15" ht="13.5" thickBot="1">
      <c r="A31" s="27"/>
      <c r="B31" s="27"/>
      <c r="C31" s="162" t="s">
        <v>159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4"/>
      <c r="N31" s="27"/>
      <c r="O31" s="27"/>
    </row>
    <row r="32" spans="1:15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="27" customFormat="1" ht="12.75"/>
    <row r="82" s="27" customFormat="1" ht="12.75"/>
  </sheetData>
  <sheetProtection/>
  <mergeCells count="29">
    <mergeCell ref="C27:M27"/>
    <mergeCell ref="I21:M21"/>
    <mergeCell ref="I17:M17"/>
    <mergeCell ref="I18:M18"/>
    <mergeCell ref="I19:M19"/>
    <mergeCell ref="C22:H22"/>
    <mergeCell ref="C17:H17"/>
    <mergeCell ref="C18:H18"/>
    <mergeCell ref="C21:H21"/>
    <mergeCell ref="I20:M20"/>
    <mergeCell ref="C1:K1"/>
    <mergeCell ref="C19:H19"/>
    <mergeCell ref="C3:G3"/>
    <mergeCell ref="C4:G4"/>
    <mergeCell ref="C5:G5"/>
    <mergeCell ref="C6:G6"/>
    <mergeCell ref="I6:L6"/>
    <mergeCell ref="C13:F13"/>
    <mergeCell ref="I11:L11"/>
    <mergeCell ref="D9:F9"/>
    <mergeCell ref="I10:M10"/>
    <mergeCell ref="I15:M15"/>
    <mergeCell ref="C7:G7"/>
    <mergeCell ref="D8:F8"/>
    <mergeCell ref="D10:F10"/>
    <mergeCell ref="D11:F11"/>
    <mergeCell ref="D15:F15"/>
    <mergeCell ref="D12:F12"/>
    <mergeCell ref="I12:M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A3:M3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6384" width="9.140625" style="110" customWidth="1"/>
  </cols>
  <sheetData>
    <row r="3" spans="2:12" ht="18">
      <c r="B3" s="325" t="s">
        <v>154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5" ht="13.5" thickBot="1"/>
    <row r="6" spans="4:11" ht="12.75">
      <c r="D6" s="326" t="s">
        <v>102</v>
      </c>
      <c r="E6" s="326"/>
      <c r="F6" s="113">
        <v>13.933333333333332</v>
      </c>
      <c r="H6" s="327" t="s">
        <v>111</v>
      </c>
      <c r="I6" s="328"/>
      <c r="J6" s="328"/>
      <c r="K6" s="329"/>
    </row>
    <row r="7" spans="4:11" ht="12.75">
      <c r="D7" s="247" t="s">
        <v>103</v>
      </c>
      <c r="E7" s="247"/>
      <c r="F7" s="114">
        <v>13.616666666666667</v>
      </c>
      <c r="H7" s="291" t="s">
        <v>112</v>
      </c>
      <c r="I7" s="292"/>
      <c r="J7" s="292"/>
      <c r="K7" s="293"/>
    </row>
    <row r="8" spans="4:11" ht="12.75">
      <c r="D8" s="326" t="s">
        <v>104</v>
      </c>
      <c r="E8" s="326"/>
      <c r="F8" s="113">
        <v>14.25</v>
      </c>
      <c r="H8" s="291" t="s">
        <v>113</v>
      </c>
      <c r="I8" s="292"/>
      <c r="J8" s="292"/>
      <c r="K8" s="293"/>
    </row>
    <row r="9" spans="4:11" ht="13.5" thickBot="1">
      <c r="D9" s="247" t="s">
        <v>105</v>
      </c>
      <c r="E9" s="247"/>
      <c r="F9" s="114">
        <v>13.933333333333332</v>
      </c>
      <c r="H9" s="333" t="s">
        <v>114</v>
      </c>
      <c r="I9" s="334"/>
      <c r="J9" s="334"/>
      <c r="K9" s="335"/>
    </row>
    <row r="10" spans="4:6" ht="12.75">
      <c r="D10" s="326" t="s">
        <v>106</v>
      </c>
      <c r="E10" s="326"/>
      <c r="F10" s="113">
        <v>13.616666666666667</v>
      </c>
    </row>
    <row r="11" spans="4:12" ht="12.75">
      <c r="D11" s="247" t="s">
        <v>107</v>
      </c>
      <c r="E11" s="247"/>
      <c r="F11" s="114">
        <v>13.6</v>
      </c>
      <c r="H11" s="263" t="s">
        <v>132</v>
      </c>
      <c r="I11" s="263"/>
      <c r="J11" s="263"/>
      <c r="K11" s="263"/>
      <c r="L11" s="263"/>
    </row>
    <row r="14" spans="1:13" ht="12.75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2:12" ht="18">
      <c r="B15" s="325" t="s">
        <v>153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</row>
    <row r="16" spans="1:13" ht="12.7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="129" customFormat="1" ht="12.75"/>
    <row r="18" spans="4:5" s="131" customFormat="1" ht="12.75" hidden="1">
      <c r="D18" s="132">
        <v>0.020833333333333332</v>
      </c>
      <c r="E18" s="132">
        <v>0.25069444444444444</v>
      </c>
    </row>
    <row r="19" spans="4:5" s="131" customFormat="1" ht="12.75" hidden="1">
      <c r="D19" s="132">
        <v>0.041666666666666664</v>
      </c>
      <c r="E19" s="132">
        <v>0.5840277777777778</v>
      </c>
    </row>
    <row r="20" spans="4:5" s="131" customFormat="1" ht="12.75" hidden="1">
      <c r="D20" s="132">
        <v>0.0625</v>
      </c>
      <c r="E20" s="132">
        <v>0.9173611111111111</v>
      </c>
    </row>
    <row r="21" s="129" customFormat="1" ht="12.75"/>
    <row r="22" spans="1:13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</row>
    <row r="23" spans="1:13" ht="12.75">
      <c r="A23" s="129"/>
      <c r="B23" s="129"/>
      <c r="C23" s="129"/>
      <c r="D23" s="330" t="s">
        <v>134</v>
      </c>
      <c r="E23" s="331"/>
      <c r="F23" s="332"/>
      <c r="G23" s="158">
        <v>0</v>
      </c>
      <c r="H23" s="129" t="s">
        <v>135</v>
      </c>
      <c r="I23" s="129"/>
      <c r="J23" s="129"/>
      <c r="K23" s="129"/>
      <c r="L23" s="129"/>
      <c r="M23" s="129"/>
    </row>
    <row r="24" spans="1:13" ht="12.75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</row>
    <row r="25" spans="1:13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</row>
    <row r="26" spans="1:13" ht="12.75">
      <c r="A26" s="129"/>
      <c r="B26" s="129"/>
      <c r="C26" s="129"/>
      <c r="D26" s="330" t="s">
        <v>139</v>
      </c>
      <c r="E26" s="331"/>
      <c r="F26" s="332"/>
      <c r="G26" s="158">
        <v>0</v>
      </c>
      <c r="H26" s="129" t="s">
        <v>140</v>
      </c>
      <c r="I26" s="129"/>
      <c r="J26" s="129"/>
      <c r="K26" s="129"/>
      <c r="L26" s="129"/>
      <c r="M26" s="129"/>
    </row>
    <row r="27" spans="1:13" ht="12.7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</row>
    <row r="28" spans="1:13" ht="12.7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</row>
    <row r="29" spans="1:13" ht="12.7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3" ht="12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</row>
  </sheetData>
  <sheetProtection/>
  <mergeCells count="15">
    <mergeCell ref="D26:F26"/>
    <mergeCell ref="B15:L15"/>
    <mergeCell ref="D23:F23"/>
    <mergeCell ref="H9:K9"/>
    <mergeCell ref="D9:E9"/>
    <mergeCell ref="D10:E10"/>
    <mergeCell ref="D11:E11"/>
    <mergeCell ref="H11:L11"/>
    <mergeCell ref="B3:L3"/>
    <mergeCell ref="D6:E6"/>
    <mergeCell ref="D7:E7"/>
    <mergeCell ref="D8:E8"/>
    <mergeCell ref="H6:K6"/>
    <mergeCell ref="H7:K7"/>
    <mergeCell ref="H8:K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BH100"/>
  <sheetViews>
    <sheetView zoomScalePageLayoutView="0" workbookViewId="0" topLeftCell="A1">
      <pane xSplit="2" ySplit="7" topLeftCell="C5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15" sqref="D15"/>
    </sheetView>
  </sheetViews>
  <sheetFormatPr defaultColWidth="9.140625" defaultRowHeight="12.75"/>
  <cols>
    <col min="1" max="1" width="11.8515625" style="0" bestFit="1" customWidth="1"/>
    <col min="3" max="3" width="3.28125" style="0" customWidth="1"/>
    <col min="8" max="8" width="8.8515625" style="0" customWidth="1"/>
    <col min="9" max="9" width="8.7109375" style="0" customWidth="1"/>
    <col min="11" max="11" width="10.8515625" style="0" bestFit="1" customWidth="1"/>
    <col min="12" max="12" width="10.7109375" style="0" bestFit="1" customWidth="1"/>
    <col min="13" max="13" width="3.00390625" style="0" customWidth="1"/>
    <col min="14" max="14" width="7.140625" style="0" customWidth="1"/>
    <col min="15" max="17" width="10.00390625" style="47" customWidth="1"/>
    <col min="18" max="18" width="7.140625" style="26" customWidth="1"/>
    <col min="19" max="19" width="9.140625" style="0" hidden="1" customWidth="1"/>
    <col min="20" max="20" width="11.00390625" style="0" hidden="1" customWidth="1"/>
    <col min="21" max="22" width="9.140625" style="0" hidden="1" customWidth="1"/>
    <col min="23" max="23" width="10.8515625" style="0" hidden="1" customWidth="1"/>
    <col min="24" max="25" width="5.28125" style="0" hidden="1" customWidth="1"/>
    <col min="26" max="41" width="9.140625" style="0" hidden="1" customWidth="1"/>
    <col min="42" max="45" width="9.140625" style="55" customWidth="1"/>
    <col min="46" max="46" width="10.57421875" style="0" hidden="1" customWidth="1"/>
    <col min="47" max="48" width="0" style="0" hidden="1" customWidth="1"/>
    <col min="49" max="49" width="9.8515625" style="0" hidden="1" customWidth="1"/>
    <col min="50" max="50" width="10.57421875" style="0" hidden="1" customWidth="1"/>
    <col min="51" max="55" width="0" style="0" hidden="1" customWidth="1"/>
  </cols>
  <sheetData>
    <row r="1" spans="1:60" ht="12.75">
      <c r="A1" s="13" t="s">
        <v>30</v>
      </c>
      <c r="B1" s="45">
        <v>1</v>
      </c>
      <c r="C1" s="56"/>
      <c r="D1" s="22" t="s">
        <v>62</v>
      </c>
      <c r="E1" s="45"/>
      <c r="F1" s="46">
        <v>6</v>
      </c>
      <c r="G1" s="135" t="s">
        <v>31</v>
      </c>
      <c r="H1" s="64">
        <f>verlof!I13</f>
        <v>11.083333333333332</v>
      </c>
      <c r="I1" s="15" t="s">
        <v>148</v>
      </c>
      <c r="J1" s="16"/>
      <c r="K1" s="16"/>
      <c r="L1" s="67">
        <f>L75</f>
        <v>13.933333333333326</v>
      </c>
      <c r="M1" s="62"/>
      <c r="N1" s="63"/>
      <c r="O1" s="80" t="s">
        <v>71</v>
      </c>
      <c r="P1" s="80" t="s">
        <v>72</v>
      </c>
      <c r="Q1" s="189"/>
      <c r="R1" s="56"/>
      <c r="S1" s="55"/>
      <c r="T1" s="55"/>
      <c r="U1" s="55"/>
      <c r="V1" s="55"/>
      <c r="W1" s="56"/>
      <c r="X1" s="56"/>
      <c r="Y1" s="56"/>
      <c r="Z1" s="59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</row>
    <row r="2" spans="1:60" ht="12.75">
      <c r="A2" s="17" t="s">
        <v>38</v>
      </c>
      <c r="B2" s="45">
        <v>2</v>
      </c>
      <c r="C2" s="56"/>
      <c r="D2" s="153" t="s">
        <v>127</v>
      </c>
      <c r="E2" s="154"/>
      <c r="F2" s="155">
        <v>7</v>
      </c>
      <c r="G2" s="137" t="s">
        <v>33</v>
      </c>
      <c r="H2" s="65">
        <f>W75</f>
        <v>0</v>
      </c>
      <c r="I2" s="20" t="s">
        <v>34</v>
      </c>
      <c r="J2" s="21"/>
      <c r="K2" s="21"/>
      <c r="L2" s="68">
        <f>K75</f>
        <v>0.6291666666666667</v>
      </c>
      <c r="M2" s="70" t="s">
        <v>69</v>
      </c>
      <c r="N2" s="54"/>
      <c r="O2" s="77">
        <f>S39</f>
        <v>0</v>
      </c>
      <c r="P2" s="77">
        <f>S74</f>
        <v>0</v>
      </c>
      <c r="Q2" s="188"/>
      <c r="R2" s="56"/>
      <c r="S2" s="55"/>
      <c r="T2" s="55"/>
      <c r="U2" s="55"/>
      <c r="V2" s="55"/>
      <c r="W2" s="56"/>
      <c r="X2" s="56"/>
      <c r="Y2" s="56"/>
      <c r="Z2" s="59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128"/>
      <c r="AN2" s="55"/>
      <c r="AO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</row>
    <row r="3" spans="1:60" ht="12.75">
      <c r="A3" s="22" t="s">
        <v>35</v>
      </c>
      <c r="B3" s="45">
        <v>3</v>
      </c>
      <c r="C3" s="56"/>
      <c r="D3" s="93" t="s">
        <v>63</v>
      </c>
      <c r="E3" s="94"/>
      <c r="F3" s="95">
        <v>8</v>
      </c>
      <c r="G3" s="137" t="s">
        <v>36</v>
      </c>
      <c r="H3" s="65">
        <f>H1-H2</f>
        <v>11.083333333333332</v>
      </c>
      <c r="I3" s="20" t="s">
        <v>36</v>
      </c>
      <c r="J3" s="21"/>
      <c r="K3" s="35" t="str">
        <f>M75</f>
        <v>-</v>
      </c>
      <c r="L3" s="68">
        <f>N75</f>
        <v>13.30416666666666</v>
      </c>
      <c r="M3" s="61" t="s">
        <v>70</v>
      </c>
      <c r="N3" s="69"/>
      <c r="O3" s="78">
        <f>T39</f>
        <v>0</v>
      </c>
      <c r="P3" s="78">
        <f>T74</f>
        <v>0</v>
      </c>
      <c r="Q3" s="188"/>
      <c r="R3" s="56"/>
      <c r="S3" s="55"/>
      <c r="T3" s="55"/>
      <c r="U3" s="55"/>
      <c r="V3" s="55"/>
      <c r="W3" s="56"/>
      <c r="X3" s="56"/>
      <c r="Y3" s="60"/>
      <c r="Z3" s="59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128"/>
      <c r="AN3" s="55"/>
      <c r="AO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</row>
    <row r="4" spans="1:60" ht="13.5" thickBot="1">
      <c r="A4" s="17" t="s">
        <v>39</v>
      </c>
      <c r="B4" s="136">
        <v>4</v>
      </c>
      <c r="C4" s="146"/>
      <c r="D4" s="96" t="s">
        <v>64</v>
      </c>
      <c r="E4" s="97"/>
      <c r="F4" s="98">
        <v>9</v>
      </c>
      <c r="G4" s="138" t="s">
        <v>37</v>
      </c>
      <c r="H4" s="66">
        <f>H3/werkuren</f>
        <v>35</v>
      </c>
      <c r="I4" s="364" t="s">
        <v>109</v>
      </c>
      <c r="J4" s="364"/>
      <c r="K4" s="21"/>
      <c r="L4" s="134">
        <f>($O$2+$P$2)*35%+($O$3+$P$3)*20%+$O$4+$P$4+O75-N77</f>
        <v>0</v>
      </c>
      <c r="M4" s="148" t="s">
        <v>118</v>
      </c>
      <c r="N4" s="71"/>
      <c r="O4" s="79">
        <f>U39</f>
        <v>0</v>
      </c>
      <c r="P4" s="79">
        <f>U74</f>
        <v>0</v>
      </c>
      <c r="Q4" s="63"/>
      <c r="R4" s="56"/>
      <c r="S4" s="55"/>
      <c r="T4" s="55"/>
      <c r="U4" s="55"/>
      <c r="V4" s="55"/>
      <c r="W4" s="56"/>
      <c r="X4" s="56"/>
      <c r="Y4" s="56"/>
      <c r="Z4" s="59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</row>
    <row r="5" spans="1:60" ht="15.75">
      <c r="A5" s="17" t="s">
        <v>40</v>
      </c>
      <c r="B5" s="23">
        <v>5</v>
      </c>
      <c r="C5" s="55"/>
      <c r="D5" s="336" t="str">
        <f>legende!C3</f>
        <v>naam voornaam</v>
      </c>
      <c r="E5" s="336"/>
      <c r="F5" s="336"/>
      <c r="G5" s="336"/>
      <c r="H5" s="336"/>
      <c r="I5" s="345">
        <f ca="1">TODAY()</f>
        <v>42696</v>
      </c>
      <c r="J5" s="345"/>
      <c r="K5" s="345"/>
      <c r="L5" s="345"/>
      <c r="M5" s="72" t="s">
        <v>68</v>
      </c>
      <c r="N5" s="73"/>
      <c r="O5" s="81" t="str">
        <f>IF(M39="-",M39,N39)</f>
        <v>-</v>
      </c>
      <c r="P5" s="81" t="str">
        <f>IF(M74="-",M74,N74)</f>
        <v>-</v>
      </c>
      <c r="Q5" s="190"/>
      <c r="R5" s="56"/>
      <c r="S5" s="55"/>
      <c r="T5" s="55"/>
      <c r="U5" s="55"/>
      <c r="V5" s="55"/>
      <c r="W5" s="56"/>
      <c r="X5" s="56"/>
      <c r="Y5" s="56"/>
      <c r="Z5" s="59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</row>
    <row r="6" spans="1:60" ht="12.75">
      <c r="A6" s="343" t="s">
        <v>0</v>
      </c>
      <c r="B6" s="351" t="s">
        <v>1</v>
      </c>
      <c r="C6" s="143" t="s">
        <v>119</v>
      </c>
      <c r="D6" s="353" t="s">
        <v>2</v>
      </c>
      <c r="E6" s="343" t="s">
        <v>3</v>
      </c>
      <c r="F6" s="343" t="s">
        <v>2</v>
      </c>
      <c r="G6" s="343" t="s">
        <v>3</v>
      </c>
      <c r="H6" s="343" t="s">
        <v>2</v>
      </c>
      <c r="I6" s="343" t="s">
        <v>3</v>
      </c>
      <c r="J6" s="346" t="s">
        <v>4</v>
      </c>
      <c r="K6" s="346" t="s">
        <v>5</v>
      </c>
      <c r="L6" s="346" t="s">
        <v>6</v>
      </c>
      <c r="M6" s="348" t="s">
        <v>7</v>
      </c>
      <c r="N6" s="349"/>
      <c r="O6" s="339" t="s">
        <v>67</v>
      </c>
      <c r="P6" s="340"/>
      <c r="Q6" s="57"/>
      <c r="R6" s="57"/>
      <c r="S6" s="361" t="s">
        <v>8</v>
      </c>
      <c r="T6" s="337" t="s">
        <v>9</v>
      </c>
      <c r="U6" s="360" t="s">
        <v>10</v>
      </c>
      <c r="V6" s="52" t="s">
        <v>65</v>
      </c>
      <c r="W6" s="42" t="s">
        <v>38</v>
      </c>
      <c r="X6" s="40"/>
      <c r="Y6" s="36" t="s">
        <v>61</v>
      </c>
      <c r="Z6" s="1"/>
      <c r="AA6" s="1"/>
      <c r="AB6" s="350" t="s">
        <v>11</v>
      </c>
      <c r="AC6" s="350"/>
      <c r="AD6" s="350" t="s">
        <v>11</v>
      </c>
      <c r="AE6" s="350"/>
      <c r="AF6" s="350"/>
      <c r="AG6" s="355" t="s">
        <v>12</v>
      </c>
      <c r="AH6" s="355"/>
      <c r="AI6" s="355" t="s">
        <v>12</v>
      </c>
      <c r="AJ6" s="355"/>
      <c r="AK6" s="355"/>
      <c r="AL6" s="365" t="s">
        <v>110</v>
      </c>
      <c r="AM6" s="366"/>
      <c r="AN6" s="366"/>
      <c r="AO6" s="127"/>
      <c r="AP6" s="130"/>
      <c r="AQ6" s="130"/>
      <c r="AR6" s="130"/>
      <c r="AS6" s="130"/>
      <c r="AT6" s="4" t="s">
        <v>13</v>
      </c>
      <c r="AU6" s="4" t="s">
        <v>14</v>
      </c>
      <c r="AV6" s="4" t="s">
        <v>15</v>
      </c>
      <c r="AW6" s="4" t="s">
        <v>16</v>
      </c>
      <c r="AX6" s="4" t="s">
        <v>17</v>
      </c>
      <c r="AY6" s="4" t="s">
        <v>18</v>
      </c>
      <c r="AZ6" s="4" t="s">
        <v>19</v>
      </c>
      <c r="BA6" s="4" t="s">
        <v>20</v>
      </c>
      <c r="BB6" s="4" t="s">
        <v>21</v>
      </c>
      <c r="BC6" s="4" t="s">
        <v>22</v>
      </c>
      <c r="BD6" s="55"/>
      <c r="BE6" s="55"/>
      <c r="BF6" s="55"/>
      <c r="BG6" s="55"/>
      <c r="BH6" s="55"/>
    </row>
    <row r="7" spans="1:60" ht="12.75">
      <c r="A7" s="344"/>
      <c r="B7" s="352"/>
      <c r="C7" s="144" t="s">
        <v>120</v>
      </c>
      <c r="D7" s="354"/>
      <c r="E7" s="344"/>
      <c r="F7" s="344"/>
      <c r="G7" s="344"/>
      <c r="H7" s="344"/>
      <c r="I7" s="344"/>
      <c r="J7" s="347"/>
      <c r="K7" s="347"/>
      <c r="L7" s="347"/>
      <c r="M7" s="348"/>
      <c r="N7" s="349"/>
      <c r="O7" s="341"/>
      <c r="P7" s="342"/>
      <c r="Q7" s="57"/>
      <c r="R7" s="57"/>
      <c r="S7" s="361"/>
      <c r="T7" s="338"/>
      <c r="U7" s="360"/>
      <c r="V7" s="53" t="s">
        <v>66</v>
      </c>
      <c r="W7" s="43" t="s">
        <v>51</v>
      </c>
      <c r="X7" s="41" t="s">
        <v>60</v>
      </c>
      <c r="Y7" s="37" t="s">
        <v>60</v>
      </c>
      <c r="Z7" s="5" t="s">
        <v>23</v>
      </c>
      <c r="AA7" s="5" t="s">
        <v>24</v>
      </c>
      <c r="AB7" s="2" t="s">
        <v>25</v>
      </c>
      <c r="AC7" s="2" t="s">
        <v>26</v>
      </c>
      <c r="AD7" s="2" t="s">
        <v>27</v>
      </c>
      <c r="AE7" s="2" t="s">
        <v>28</v>
      </c>
      <c r="AF7" s="2" t="s">
        <v>29</v>
      </c>
      <c r="AG7" s="3" t="s">
        <v>25</v>
      </c>
      <c r="AH7" s="3" t="s">
        <v>26</v>
      </c>
      <c r="AI7" s="3" t="s">
        <v>27</v>
      </c>
      <c r="AJ7" s="3" t="s">
        <v>28</v>
      </c>
      <c r="AK7" s="3" t="s">
        <v>29</v>
      </c>
      <c r="AL7" s="126"/>
      <c r="AM7" s="126"/>
      <c r="AN7" s="126"/>
      <c r="AO7" s="126"/>
      <c r="AP7" s="130"/>
      <c r="AQ7" s="130"/>
      <c r="AR7" s="130"/>
      <c r="AS7" s="130"/>
      <c r="AT7" s="6">
        <v>0.3333333333333333</v>
      </c>
      <c r="AU7" s="6">
        <v>0.31666666666666665</v>
      </c>
      <c r="AV7" s="6">
        <v>0.31666666666666665</v>
      </c>
      <c r="AW7" s="6">
        <v>0.31666666666666665</v>
      </c>
      <c r="AX7" s="6">
        <v>0.3333333333333333</v>
      </c>
      <c r="AY7" s="6">
        <v>0.3333333333333333</v>
      </c>
      <c r="AZ7" s="6">
        <v>0.3333333333333333</v>
      </c>
      <c r="BA7" s="6">
        <v>0.3333333333333333</v>
      </c>
      <c r="BB7" s="6">
        <v>0.3333333333333333</v>
      </c>
      <c r="BC7" s="6">
        <v>0.3333333333333333</v>
      </c>
      <c r="BD7" s="55"/>
      <c r="BE7" s="55"/>
      <c r="BF7" s="55"/>
      <c r="BG7" s="55"/>
      <c r="BH7" s="55"/>
    </row>
    <row r="8" spans="1:60" ht="12.75">
      <c r="A8" s="193">
        <v>42736</v>
      </c>
      <c r="B8" s="133">
        <v>8</v>
      </c>
      <c r="C8" s="145" t="s">
        <v>117</v>
      </c>
      <c r="D8" s="121"/>
      <c r="E8" s="121"/>
      <c r="F8" s="121"/>
      <c r="G8" s="121"/>
      <c r="H8" s="121"/>
      <c r="I8" s="106"/>
      <c r="J8" s="8">
        <f>AO8</f>
        <v>0.31666666666666665</v>
      </c>
      <c r="K8" s="8">
        <f aca="true" t="shared" si="0" ref="K8:K38">SUM(K7,J8)</f>
        <v>0.31666666666666665</v>
      </c>
      <c r="L8" s="8">
        <f aca="true" t="shared" si="1" ref="L8:L38">SUM(L7+Z8)</f>
        <v>0.31666666666666665</v>
      </c>
      <c r="M8" s="194" t="str">
        <f aca="true" t="shared" si="2" ref="M8:M38">IF(K8&gt;=L8,"+","-")</f>
        <v>+</v>
      </c>
      <c r="N8" s="195" t="str">
        <f aca="true" t="shared" si="3" ref="N8:N38">IF(K8=L8,"00:00",IF(K8&gt;L8,K8-L8,L8-K8))</f>
        <v>00:00</v>
      </c>
      <c r="O8" s="356"/>
      <c r="P8" s="357"/>
      <c r="Q8" s="188"/>
      <c r="R8" s="58"/>
      <c r="S8" s="9">
        <f aca="true" t="shared" si="4" ref="S8:S38">SUM(AD8:AF8)</f>
        <v>0</v>
      </c>
      <c r="T8" s="9">
        <f aca="true" t="shared" si="5" ref="T8:T38">SUM(AI8:AK8)</f>
        <v>0</v>
      </c>
      <c r="U8" s="9" t="str">
        <f aca="true" t="shared" si="6" ref="U8:U38">IF(B8=4,J8,IF(B8=9,J8,"00:00"))</f>
        <v>00:00</v>
      </c>
      <c r="V8" s="9" t="str">
        <f>IF(B8=7,"07:36","00:00")</f>
        <v>00:00</v>
      </c>
      <c r="W8" s="9" t="str">
        <f>IF(B8=2,"07:36",IF(B8=3,"03:48","00:00"))</f>
        <v>00:00</v>
      </c>
      <c r="X8" s="38">
        <f>IF(B8=8,1,IF(B8=9,1,0))</f>
        <v>1</v>
      </c>
      <c r="Y8" s="38">
        <f aca="true" t="shared" si="7" ref="Y8:Y38">IF(B8=9,1,0)</f>
        <v>0</v>
      </c>
      <c r="Z8" s="10" t="str">
        <f>IF(B8=1,"07:36",IF(B8=2,"07:36",IF(B8=3,"07:36",IF(B8=6,"07:36",IF(B8=7,"7:36",IF(B8=8,"07:36",IF(B8=9,"07:36",IF(B8=5,"07:36","00:00"))))))))</f>
        <v>07:36</v>
      </c>
      <c r="AA8" s="10" t="str">
        <f>IF(B8=1,"00:00",IF(B8=2,"7:36",IF(B8=3,"03:48",IF(B8=6,"07:36",IF(B8=7,"07:36",IF(B8=8,"07:36",IF(B8=9,"00:00",IF(B8=5,"07:36","00:00"))))))))</f>
        <v>07:36</v>
      </c>
      <c r="AB8" s="11">
        <v>0.9166666666666666</v>
      </c>
      <c r="AC8" s="11">
        <v>0.25</v>
      </c>
      <c r="AD8" s="12">
        <f aca="true" t="shared" si="8" ref="AD8:AD38">IF(D8&lt;AC8,IF(E8&lt;AC8,E8-D8,AC8-D8),"00:00")+IF(E8&gt;AB8,IF(D8&gt;AB8,E8-D8,E8-AB8),"00:00")</f>
        <v>0</v>
      </c>
      <c r="AE8" s="12">
        <f aca="true" t="shared" si="9" ref="AE8:AE38">IF(F8&lt;AC8,IF(G8&lt;AC8,G8-F8,AC8-F8),"00:00")+IF(G8&gt;AB8,IF(F8&gt;AB8,G8-F8,G8-AB8),"00:00")</f>
        <v>0</v>
      </c>
      <c r="AF8" s="12">
        <f aca="true" t="shared" si="10" ref="AF8:AF38">IF(H8&lt;AC8,IF(I8&lt;AC8,I8-H8,AC8-H8),"00:00")+IF(I8&gt;AB8,IF(H8&gt;AB8,I8-H8,I8-AB8),"00:00")</f>
        <v>0</v>
      </c>
      <c r="AG8" s="9">
        <v>0.7916666666666666</v>
      </c>
      <c r="AH8" s="9">
        <v>0.9166666666666666</v>
      </c>
      <c r="AI8" s="9" t="str">
        <f aca="true" t="shared" si="11" ref="AI8:AI38">IF(E8&lt;AG8,"00:00",IF(D8&gt;=AH8,"00:00",(IF(D8&gt;=AG8,IF(E8&lt;AH8,E8-D8,AH8-D8),IF(E8&gt;AH8,AH8-AG8,E8-AG8)))))</f>
        <v>00:00</v>
      </c>
      <c r="AJ8" s="9" t="str">
        <f aca="true" t="shared" si="12" ref="AJ8:AJ38">IF(G8&lt;AG8,"00:00",IF(F8&gt;=AH8,"00:00",(IF(F8&gt;=AG8,IF(G8&lt;AH8,G8-F8,AH8-F8),IF(G8&gt;AH8,AH8-AG8,G8-AG8)))))</f>
        <v>00:00</v>
      </c>
      <c r="AK8" s="9" t="str">
        <f aca="true" t="shared" si="13" ref="AK8:AK38">IF(I8&lt;AG8,"00:00",IF(H8&gt;=AH8,"00:00",(IF(H8&gt;=AG8,IF(I8&lt;AH8,I8-H8,AH8-H8),IF(I8&gt;AH8,AH8-AG8,I8-AG8)))))</f>
        <v>00:00</v>
      </c>
      <c r="AL8" s="125">
        <f aca="true" t="shared" si="14" ref="AL8:AL38">IF(C8="J",E8-D8,IF(E8-D8&lt;zes,E8-D8,IF(E8-D8&lt;vier,E8-D8-dertig,IF(E8-D8&lt;twee,E8-D8-zestig,E8-D8-negentig))))</f>
        <v>0</v>
      </c>
      <c r="AM8" s="125">
        <f aca="true" t="shared" si="15" ref="AM8:AM38">IF(C8="J",G8-F8,IF(G8-F8&lt;zes,G8-F8,IF(G8-F8&lt;vier,G8-F8-dertig,IF(G8-F8&lt;twee,G8-F8-zestig,G8-F8-negentig))))</f>
        <v>0</v>
      </c>
      <c r="AN8" s="125">
        <f aca="true" t="shared" si="16" ref="AN8:AN38">IF(C8="J",I8-H8,IF(I8-H8&lt;zes,I8-H8,IF(I8-H8&lt;vier,I8-H8-dertig,IF(I8-H8&lt;twee,I8-H8-zestig,I8-H8-negentig))))</f>
        <v>0</v>
      </c>
      <c r="AO8" s="125">
        <f aca="true" t="shared" si="17" ref="AO8:AO38">AL8+AM8++AN8+AA8</f>
        <v>0.31666666666666665</v>
      </c>
      <c r="AP8" s="130"/>
      <c r="AQ8" s="130"/>
      <c r="AR8" s="130"/>
      <c r="AS8" s="130"/>
      <c r="AT8" s="8"/>
      <c r="AU8" s="8"/>
      <c r="AV8" s="8"/>
      <c r="AW8" s="8"/>
      <c r="AX8" s="8"/>
      <c r="AY8" s="8"/>
      <c r="AZ8" s="8"/>
      <c r="BA8" s="8"/>
      <c r="BB8" s="8"/>
      <c r="BC8" s="8"/>
      <c r="BD8" s="55"/>
      <c r="BE8" s="55"/>
      <c r="BF8" s="55"/>
      <c r="BG8" s="55"/>
      <c r="BH8" s="55"/>
    </row>
    <row r="9" spans="1:60" ht="12.75">
      <c r="A9" s="193">
        <v>42737</v>
      </c>
      <c r="B9" s="133">
        <v>1</v>
      </c>
      <c r="C9" s="145" t="s">
        <v>117</v>
      </c>
      <c r="D9" s="121"/>
      <c r="E9" s="121"/>
      <c r="F9" s="121"/>
      <c r="G9" s="121"/>
      <c r="H9" s="121"/>
      <c r="I9" s="106"/>
      <c r="J9" s="8">
        <f aca="true" t="shared" si="18" ref="J9:J73">AO9</f>
        <v>0</v>
      </c>
      <c r="K9" s="8">
        <f t="shared" si="0"/>
        <v>0.31666666666666665</v>
      </c>
      <c r="L9" s="8">
        <f t="shared" si="1"/>
        <v>0.6333333333333333</v>
      </c>
      <c r="M9" s="194" t="str">
        <f t="shared" si="2"/>
        <v>-</v>
      </c>
      <c r="N9" s="195">
        <f t="shared" si="3"/>
        <v>0.31666666666666665</v>
      </c>
      <c r="O9" s="356"/>
      <c r="P9" s="357"/>
      <c r="Q9" s="188"/>
      <c r="R9" s="58"/>
      <c r="S9" s="9">
        <f t="shared" si="4"/>
        <v>0</v>
      </c>
      <c r="T9" s="9">
        <f t="shared" si="5"/>
        <v>0</v>
      </c>
      <c r="U9" s="9" t="str">
        <f t="shared" si="6"/>
        <v>00:00</v>
      </c>
      <c r="V9" s="9">
        <f aca="true" t="shared" si="19" ref="V9:V38">IF(B9=7,"07:36"+V8,"00:00"+V8)</f>
        <v>0</v>
      </c>
      <c r="W9" s="9">
        <f aca="true" t="shared" si="20" ref="W9:W38">IF(B9=2,"07:36"+W8,IF(B9=3,"03:48"+W8,"00:00"+W8))</f>
        <v>0</v>
      </c>
      <c r="X9" s="38">
        <f aca="true" t="shared" si="21" ref="X9:X38">IF(B9=8,1,IF(B9=9,1,0))</f>
        <v>0</v>
      </c>
      <c r="Y9" s="38">
        <f t="shared" si="7"/>
        <v>0</v>
      </c>
      <c r="Z9" s="10" t="str">
        <f aca="true" t="shared" si="22" ref="Z9:Z38">IF(B9=1,"07:36",IF(B9=2,"07:36",IF(B9=3,"07:36",IF(B9=6,"07:36",IF(B9=7,"7:36",IF(B9=8,"07:36",IF(B9=9,"07:36",IF(B9=5,"07:36","00:00"))))))))</f>
        <v>07:36</v>
      </c>
      <c r="AA9" s="10" t="str">
        <f aca="true" t="shared" si="23" ref="AA9:AA38">IF(B9=1,"00:00",IF(B9=2,"7:36",IF(B9=3,"03:48",IF(B9=6,"07:36",IF(B9=7,"07:36",IF(B9=8,"07:36",IF(B9=9,"00:00",IF(B9=5,"07:36","00:00"))))))))</f>
        <v>00:00</v>
      </c>
      <c r="AB9" s="11">
        <v>0.9166666666666666</v>
      </c>
      <c r="AC9" s="11">
        <v>0.25</v>
      </c>
      <c r="AD9" s="12">
        <f t="shared" si="8"/>
        <v>0</v>
      </c>
      <c r="AE9" s="12">
        <f t="shared" si="9"/>
        <v>0</v>
      </c>
      <c r="AF9" s="12">
        <f t="shared" si="10"/>
        <v>0</v>
      </c>
      <c r="AG9" s="9">
        <v>0.7916666666666666</v>
      </c>
      <c r="AH9" s="9">
        <v>0.9166666666666666</v>
      </c>
      <c r="AI9" s="9" t="str">
        <f t="shared" si="11"/>
        <v>00:00</v>
      </c>
      <c r="AJ9" s="9" t="str">
        <f t="shared" si="12"/>
        <v>00:00</v>
      </c>
      <c r="AK9" s="9" t="str">
        <f t="shared" si="13"/>
        <v>00:00</v>
      </c>
      <c r="AL9" s="125">
        <f t="shared" si="14"/>
        <v>0</v>
      </c>
      <c r="AM9" s="125">
        <f t="shared" si="15"/>
        <v>0</v>
      </c>
      <c r="AN9" s="125">
        <f t="shared" si="16"/>
        <v>0</v>
      </c>
      <c r="AO9" s="125">
        <f t="shared" si="17"/>
        <v>0</v>
      </c>
      <c r="AP9" s="130"/>
      <c r="AQ9" s="130"/>
      <c r="AR9" s="130"/>
      <c r="AS9" s="130"/>
      <c r="AT9" s="8"/>
      <c r="AU9" s="8"/>
      <c r="AV9" s="8"/>
      <c r="AW9" s="8"/>
      <c r="AX9" s="8"/>
      <c r="AY9" s="8"/>
      <c r="AZ9" s="8"/>
      <c r="BA9" s="8"/>
      <c r="BB9" s="8"/>
      <c r="BC9" s="8"/>
      <c r="BD9" s="55"/>
      <c r="BE9" s="55"/>
      <c r="BF9" s="55"/>
      <c r="BG9" s="55"/>
      <c r="BH9" s="55"/>
    </row>
    <row r="10" spans="1:60" ht="12.75">
      <c r="A10" s="193">
        <v>42738</v>
      </c>
      <c r="B10" s="133">
        <v>1</v>
      </c>
      <c r="C10" s="145" t="s">
        <v>117</v>
      </c>
      <c r="D10" s="121"/>
      <c r="E10" s="121"/>
      <c r="F10" s="121"/>
      <c r="G10" s="121"/>
      <c r="H10" s="121"/>
      <c r="I10" s="106"/>
      <c r="J10" s="8">
        <f t="shared" si="18"/>
        <v>0</v>
      </c>
      <c r="K10" s="8">
        <f t="shared" si="0"/>
        <v>0.31666666666666665</v>
      </c>
      <c r="L10" s="8">
        <f t="shared" si="1"/>
        <v>0.95</v>
      </c>
      <c r="M10" s="194" t="str">
        <f t="shared" si="2"/>
        <v>-</v>
      </c>
      <c r="N10" s="195">
        <f t="shared" si="3"/>
        <v>0.6333333333333333</v>
      </c>
      <c r="O10" s="356"/>
      <c r="P10" s="357"/>
      <c r="Q10" s="188"/>
      <c r="R10" s="58"/>
      <c r="S10" s="9">
        <f t="shared" si="4"/>
        <v>0</v>
      </c>
      <c r="T10" s="9">
        <f t="shared" si="5"/>
        <v>0</v>
      </c>
      <c r="U10" s="9" t="str">
        <f t="shared" si="6"/>
        <v>00:00</v>
      </c>
      <c r="V10" s="9">
        <f t="shared" si="19"/>
        <v>0</v>
      </c>
      <c r="W10" s="9">
        <f t="shared" si="20"/>
        <v>0</v>
      </c>
      <c r="X10" s="38">
        <f t="shared" si="21"/>
        <v>0</v>
      </c>
      <c r="Y10" s="38">
        <f t="shared" si="7"/>
        <v>0</v>
      </c>
      <c r="Z10" s="10" t="str">
        <f t="shared" si="22"/>
        <v>07:36</v>
      </c>
      <c r="AA10" s="10" t="str">
        <f t="shared" si="23"/>
        <v>00:00</v>
      </c>
      <c r="AB10" s="11">
        <v>0.9166666666666666</v>
      </c>
      <c r="AC10" s="11">
        <v>0.25</v>
      </c>
      <c r="AD10" s="12">
        <f t="shared" si="8"/>
        <v>0</v>
      </c>
      <c r="AE10" s="12">
        <f t="shared" si="9"/>
        <v>0</v>
      </c>
      <c r="AF10" s="12">
        <f t="shared" si="10"/>
        <v>0</v>
      </c>
      <c r="AG10" s="9">
        <v>0.7916666666666666</v>
      </c>
      <c r="AH10" s="9">
        <v>0.9166666666666666</v>
      </c>
      <c r="AI10" s="9" t="str">
        <f t="shared" si="11"/>
        <v>00:00</v>
      </c>
      <c r="AJ10" s="9" t="str">
        <f t="shared" si="12"/>
        <v>00:00</v>
      </c>
      <c r="AK10" s="9" t="str">
        <f t="shared" si="13"/>
        <v>00:00</v>
      </c>
      <c r="AL10" s="125">
        <f t="shared" si="14"/>
        <v>0</v>
      </c>
      <c r="AM10" s="125">
        <f t="shared" si="15"/>
        <v>0</v>
      </c>
      <c r="AN10" s="125">
        <f t="shared" si="16"/>
        <v>0</v>
      </c>
      <c r="AO10" s="125">
        <f t="shared" si="17"/>
        <v>0</v>
      </c>
      <c r="AP10" s="130"/>
      <c r="AQ10" s="130"/>
      <c r="AR10" s="130"/>
      <c r="AS10" s="130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55"/>
      <c r="BE10" s="55"/>
      <c r="BF10" s="55"/>
      <c r="BG10" s="55"/>
      <c r="BH10" s="55"/>
    </row>
    <row r="11" spans="1:60" ht="12.75">
      <c r="A11" s="193">
        <v>42739</v>
      </c>
      <c r="B11" s="133">
        <v>1</v>
      </c>
      <c r="C11" s="145" t="s">
        <v>117</v>
      </c>
      <c r="D11" s="121"/>
      <c r="E11" s="121"/>
      <c r="F11" s="121"/>
      <c r="G11" s="121"/>
      <c r="H11" s="121"/>
      <c r="I11" s="106"/>
      <c r="J11" s="8">
        <f t="shared" si="18"/>
        <v>0</v>
      </c>
      <c r="K11" s="8">
        <f t="shared" si="0"/>
        <v>0.31666666666666665</v>
      </c>
      <c r="L11" s="8">
        <f t="shared" si="1"/>
        <v>1.2666666666666666</v>
      </c>
      <c r="M11" s="194" t="str">
        <f t="shared" si="2"/>
        <v>-</v>
      </c>
      <c r="N11" s="195">
        <f t="shared" si="3"/>
        <v>0.95</v>
      </c>
      <c r="O11" s="358"/>
      <c r="P11" s="359"/>
      <c r="Q11" s="188"/>
      <c r="R11" s="58"/>
      <c r="S11" s="9">
        <f t="shared" si="4"/>
        <v>0</v>
      </c>
      <c r="T11" s="9">
        <f t="shared" si="5"/>
        <v>0</v>
      </c>
      <c r="U11" s="9" t="str">
        <f t="shared" si="6"/>
        <v>00:00</v>
      </c>
      <c r="V11" s="9">
        <f t="shared" si="19"/>
        <v>0</v>
      </c>
      <c r="W11" s="9">
        <f t="shared" si="20"/>
        <v>0</v>
      </c>
      <c r="X11" s="38">
        <f t="shared" si="21"/>
        <v>0</v>
      </c>
      <c r="Y11" s="38">
        <f t="shared" si="7"/>
        <v>0</v>
      </c>
      <c r="Z11" s="10" t="str">
        <f t="shared" si="22"/>
        <v>07:36</v>
      </c>
      <c r="AA11" s="10" t="str">
        <f t="shared" si="23"/>
        <v>00:00</v>
      </c>
      <c r="AB11" s="11">
        <v>0.9166666666666666</v>
      </c>
      <c r="AC11" s="11">
        <v>0.25</v>
      </c>
      <c r="AD11" s="12">
        <f t="shared" si="8"/>
        <v>0</v>
      </c>
      <c r="AE11" s="12">
        <f t="shared" si="9"/>
        <v>0</v>
      </c>
      <c r="AF11" s="12">
        <f t="shared" si="10"/>
        <v>0</v>
      </c>
      <c r="AG11" s="9">
        <v>0.7916666666666666</v>
      </c>
      <c r="AH11" s="9">
        <v>0.9166666666666666</v>
      </c>
      <c r="AI11" s="9" t="str">
        <f t="shared" si="11"/>
        <v>00:00</v>
      </c>
      <c r="AJ11" s="9" t="str">
        <f t="shared" si="12"/>
        <v>00:00</v>
      </c>
      <c r="AK11" s="9" t="str">
        <f t="shared" si="13"/>
        <v>00:00</v>
      </c>
      <c r="AL11" s="125">
        <f t="shared" si="14"/>
        <v>0</v>
      </c>
      <c r="AM11" s="125">
        <f t="shared" si="15"/>
        <v>0</v>
      </c>
      <c r="AN11" s="125">
        <f t="shared" si="16"/>
        <v>0</v>
      </c>
      <c r="AO11" s="125">
        <f t="shared" si="17"/>
        <v>0</v>
      </c>
      <c r="AP11" s="130"/>
      <c r="AQ11" s="130"/>
      <c r="AR11" s="130"/>
      <c r="AS11" s="130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55"/>
      <c r="BE11" s="55"/>
      <c r="BF11" s="55"/>
      <c r="BG11" s="55"/>
      <c r="BH11" s="55"/>
    </row>
    <row r="12" spans="1:60" ht="12.75">
      <c r="A12" s="193">
        <v>42740</v>
      </c>
      <c r="B12" s="133">
        <v>1</v>
      </c>
      <c r="C12" s="145" t="s">
        <v>117</v>
      </c>
      <c r="D12" s="121"/>
      <c r="E12" s="121"/>
      <c r="F12" s="121"/>
      <c r="G12" s="121"/>
      <c r="H12" s="7"/>
      <c r="I12" s="8"/>
      <c r="J12" s="8">
        <f t="shared" si="18"/>
        <v>0</v>
      </c>
      <c r="K12" s="8">
        <f t="shared" si="0"/>
        <v>0.31666666666666665</v>
      </c>
      <c r="L12" s="8">
        <f t="shared" si="1"/>
        <v>1.5833333333333333</v>
      </c>
      <c r="M12" s="194" t="str">
        <f t="shared" si="2"/>
        <v>-</v>
      </c>
      <c r="N12" s="195">
        <f t="shared" si="3"/>
        <v>1.2666666666666666</v>
      </c>
      <c r="O12" s="358"/>
      <c r="P12" s="359"/>
      <c r="Q12" s="188"/>
      <c r="R12" s="58"/>
      <c r="S12" s="9">
        <f t="shared" si="4"/>
        <v>0</v>
      </c>
      <c r="T12" s="9">
        <f t="shared" si="5"/>
        <v>0</v>
      </c>
      <c r="U12" s="9" t="str">
        <f t="shared" si="6"/>
        <v>00:00</v>
      </c>
      <c r="V12" s="9">
        <f t="shared" si="19"/>
        <v>0</v>
      </c>
      <c r="W12" s="9">
        <f t="shared" si="20"/>
        <v>0</v>
      </c>
      <c r="X12" s="38">
        <f t="shared" si="21"/>
        <v>0</v>
      </c>
      <c r="Y12" s="38">
        <f t="shared" si="7"/>
        <v>0</v>
      </c>
      <c r="Z12" s="10" t="str">
        <f t="shared" si="22"/>
        <v>07:36</v>
      </c>
      <c r="AA12" s="10" t="str">
        <f t="shared" si="23"/>
        <v>00:00</v>
      </c>
      <c r="AB12" s="11">
        <v>0.9166666666666666</v>
      </c>
      <c r="AC12" s="11">
        <v>0.25</v>
      </c>
      <c r="AD12" s="12">
        <f t="shared" si="8"/>
        <v>0</v>
      </c>
      <c r="AE12" s="12">
        <f t="shared" si="9"/>
        <v>0</v>
      </c>
      <c r="AF12" s="12">
        <f t="shared" si="10"/>
        <v>0</v>
      </c>
      <c r="AG12" s="9">
        <v>0.7916666666666666</v>
      </c>
      <c r="AH12" s="9">
        <v>0.9166666666666666</v>
      </c>
      <c r="AI12" s="9" t="str">
        <f t="shared" si="11"/>
        <v>00:00</v>
      </c>
      <c r="AJ12" s="9" t="str">
        <f t="shared" si="12"/>
        <v>00:00</v>
      </c>
      <c r="AK12" s="9" t="str">
        <f t="shared" si="13"/>
        <v>00:00</v>
      </c>
      <c r="AL12" s="125">
        <f t="shared" si="14"/>
        <v>0</v>
      </c>
      <c r="AM12" s="125">
        <f t="shared" si="15"/>
        <v>0</v>
      </c>
      <c r="AN12" s="125">
        <f t="shared" si="16"/>
        <v>0</v>
      </c>
      <c r="AO12" s="125">
        <f t="shared" si="17"/>
        <v>0</v>
      </c>
      <c r="AP12" s="130"/>
      <c r="AQ12" s="130"/>
      <c r="AR12" s="130"/>
      <c r="AS12" s="130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55"/>
      <c r="BE12" s="55"/>
      <c r="BF12" s="55"/>
      <c r="BG12" s="55"/>
      <c r="BH12" s="55"/>
    </row>
    <row r="13" spans="1:60" ht="12.75">
      <c r="A13" s="193">
        <v>42741</v>
      </c>
      <c r="B13" s="133">
        <v>1</v>
      </c>
      <c r="C13" s="145" t="s">
        <v>117</v>
      </c>
      <c r="D13" s="121"/>
      <c r="E13" s="121"/>
      <c r="F13" s="121"/>
      <c r="G13" s="121"/>
      <c r="H13" s="7"/>
      <c r="I13" s="8"/>
      <c r="J13" s="8">
        <f t="shared" si="18"/>
        <v>0</v>
      </c>
      <c r="K13" s="8">
        <f t="shared" si="0"/>
        <v>0.31666666666666665</v>
      </c>
      <c r="L13" s="8">
        <f t="shared" si="1"/>
        <v>1.9</v>
      </c>
      <c r="M13" s="194" t="str">
        <f t="shared" si="2"/>
        <v>-</v>
      </c>
      <c r="N13" s="195">
        <f t="shared" si="3"/>
        <v>1.5833333333333333</v>
      </c>
      <c r="O13" s="358"/>
      <c r="P13" s="359"/>
      <c r="Q13" s="188"/>
      <c r="R13" s="58"/>
      <c r="S13" s="9">
        <f t="shared" si="4"/>
        <v>0</v>
      </c>
      <c r="T13" s="9">
        <f t="shared" si="5"/>
        <v>0</v>
      </c>
      <c r="U13" s="9" t="str">
        <f t="shared" si="6"/>
        <v>00:00</v>
      </c>
      <c r="V13" s="9">
        <f t="shared" si="19"/>
        <v>0</v>
      </c>
      <c r="W13" s="9">
        <f t="shared" si="20"/>
        <v>0</v>
      </c>
      <c r="X13" s="38">
        <f t="shared" si="21"/>
        <v>0</v>
      </c>
      <c r="Y13" s="38">
        <f t="shared" si="7"/>
        <v>0</v>
      </c>
      <c r="Z13" s="10" t="str">
        <f t="shared" si="22"/>
        <v>07:36</v>
      </c>
      <c r="AA13" s="10" t="str">
        <f t="shared" si="23"/>
        <v>00:00</v>
      </c>
      <c r="AB13" s="11">
        <v>0.9166666666666666</v>
      </c>
      <c r="AC13" s="11">
        <v>0.25</v>
      </c>
      <c r="AD13" s="12">
        <f t="shared" si="8"/>
        <v>0</v>
      </c>
      <c r="AE13" s="12">
        <f t="shared" si="9"/>
        <v>0</v>
      </c>
      <c r="AF13" s="12">
        <f t="shared" si="10"/>
        <v>0</v>
      </c>
      <c r="AG13" s="9">
        <v>0.7916666666666666</v>
      </c>
      <c r="AH13" s="9">
        <v>0.9166666666666666</v>
      </c>
      <c r="AI13" s="9" t="str">
        <f t="shared" si="11"/>
        <v>00:00</v>
      </c>
      <c r="AJ13" s="9" t="str">
        <f t="shared" si="12"/>
        <v>00:00</v>
      </c>
      <c r="AK13" s="9" t="str">
        <f t="shared" si="13"/>
        <v>00:00</v>
      </c>
      <c r="AL13" s="125">
        <f t="shared" si="14"/>
        <v>0</v>
      </c>
      <c r="AM13" s="125">
        <f t="shared" si="15"/>
        <v>0</v>
      </c>
      <c r="AN13" s="125">
        <f t="shared" si="16"/>
        <v>0</v>
      </c>
      <c r="AO13" s="125">
        <f t="shared" si="17"/>
        <v>0</v>
      </c>
      <c r="AP13" s="130"/>
      <c r="AQ13" s="130"/>
      <c r="AR13" s="130"/>
      <c r="AS13" s="130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55"/>
      <c r="BE13" s="55"/>
      <c r="BF13" s="55"/>
      <c r="BG13" s="55"/>
      <c r="BH13" s="55"/>
    </row>
    <row r="14" spans="1:60" ht="12.75">
      <c r="A14" s="193">
        <v>42742</v>
      </c>
      <c r="B14" s="133">
        <v>4</v>
      </c>
      <c r="C14" s="145" t="s">
        <v>117</v>
      </c>
      <c r="D14" s="121"/>
      <c r="E14" s="121"/>
      <c r="F14" s="121"/>
      <c r="G14" s="121"/>
      <c r="H14" s="7"/>
      <c r="I14" s="8"/>
      <c r="J14" s="8">
        <f t="shared" si="18"/>
        <v>0</v>
      </c>
      <c r="K14" s="8">
        <f t="shared" si="0"/>
        <v>0.31666666666666665</v>
      </c>
      <c r="L14" s="8">
        <f t="shared" si="1"/>
        <v>1.9</v>
      </c>
      <c r="M14" s="194" t="str">
        <f t="shared" si="2"/>
        <v>-</v>
      </c>
      <c r="N14" s="195">
        <f t="shared" si="3"/>
        <v>1.5833333333333333</v>
      </c>
      <c r="O14" s="358"/>
      <c r="P14" s="359"/>
      <c r="Q14" s="188"/>
      <c r="R14" s="58"/>
      <c r="S14" s="9">
        <f t="shared" si="4"/>
        <v>0</v>
      </c>
      <c r="T14" s="9">
        <f t="shared" si="5"/>
        <v>0</v>
      </c>
      <c r="U14" s="9">
        <f t="shared" si="6"/>
        <v>0</v>
      </c>
      <c r="V14" s="9">
        <f t="shared" si="19"/>
        <v>0</v>
      </c>
      <c r="W14" s="9">
        <f t="shared" si="20"/>
        <v>0</v>
      </c>
      <c r="X14" s="38">
        <f t="shared" si="21"/>
        <v>0</v>
      </c>
      <c r="Y14" s="38">
        <f t="shared" si="7"/>
        <v>0</v>
      </c>
      <c r="Z14" s="10" t="str">
        <f t="shared" si="22"/>
        <v>00:00</v>
      </c>
      <c r="AA14" s="10" t="str">
        <f t="shared" si="23"/>
        <v>00:00</v>
      </c>
      <c r="AB14" s="11">
        <v>0.9166666666666666</v>
      </c>
      <c r="AC14" s="11">
        <v>0.25</v>
      </c>
      <c r="AD14" s="12">
        <f t="shared" si="8"/>
        <v>0</v>
      </c>
      <c r="AE14" s="12">
        <f t="shared" si="9"/>
        <v>0</v>
      </c>
      <c r="AF14" s="12">
        <f t="shared" si="10"/>
        <v>0</v>
      </c>
      <c r="AG14" s="9">
        <v>0.7916666666666666</v>
      </c>
      <c r="AH14" s="9">
        <v>0.9166666666666666</v>
      </c>
      <c r="AI14" s="9" t="str">
        <f t="shared" si="11"/>
        <v>00:00</v>
      </c>
      <c r="AJ14" s="9" t="str">
        <f t="shared" si="12"/>
        <v>00:00</v>
      </c>
      <c r="AK14" s="9" t="str">
        <f t="shared" si="13"/>
        <v>00:00</v>
      </c>
      <c r="AL14" s="125">
        <f t="shared" si="14"/>
        <v>0</v>
      </c>
      <c r="AM14" s="125">
        <f t="shared" si="15"/>
        <v>0</v>
      </c>
      <c r="AN14" s="125">
        <f t="shared" si="16"/>
        <v>0</v>
      </c>
      <c r="AO14" s="125">
        <f t="shared" si="17"/>
        <v>0</v>
      </c>
      <c r="AP14" s="130"/>
      <c r="AQ14" s="130"/>
      <c r="AR14" s="130"/>
      <c r="AS14" s="130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55"/>
      <c r="BE14" s="55"/>
      <c r="BF14" s="55"/>
      <c r="BG14" s="55"/>
      <c r="BH14" s="55"/>
    </row>
    <row r="15" spans="1:60" ht="12.75">
      <c r="A15" s="193">
        <v>42743</v>
      </c>
      <c r="B15" s="133">
        <v>4</v>
      </c>
      <c r="C15" s="145" t="s">
        <v>117</v>
      </c>
      <c r="D15" s="121"/>
      <c r="E15" s="121"/>
      <c r="F15" s="121"/>
      <c r="G15" s="121"/>
      <c r="H15" s="7"/>
      <c r="I15" s="8"/>
      <c r="J15" s="8">
        <f t="shared" si="18"/>
        <v>0</v>
      </c>
      <c r="K15" s="8">
        <f t="shared" si="0"/>
        <v>0.31666666666666665</v>
      </c>
      <c r="L15" s="8">
        <f t="shared" si="1"/>
        <v>1.9</v>
      </c>
      <c r="M15" s="194" t="str">
        <f t="shared" si="2"/>
        <v>-</v>
      </c>
      <c r="N15" s="195">
        <f t="shared" si="3"/>
        <v>1.5833333333333333</v>
      </c>
      <c r="O15" s="358"/>
      <c r="P15" s="359"/>
      <c r="Q15" s="188"/>
      <c r="R15" s="58"/>
      <c r="S15" s="9">
        <f t="shared" si="4"/>
        <v>0</v>
      </c>
      <c r="T15" s="9">
        <f t="shared" si="5"/>
        <v>0</v>
      </c>
      <c r="U15" s="9">
        <f t="shared" si="6"/>
        <v>0</v>
      </c>
      <c r="V15" s="9">
        <f t="shared" si="19"/>
        <v>0</v>
      </c>
      <c r="W15" s="9">
        <f t="shared" si="20"/>
        <v>0</v>
      </c>
      <c r="X15" s="38">
        <f t="shared" si="21"/>
        <v>0</v>
      </c>
      <c r="Y15" s="38">
        <f t="shared" si="7"/>
        <v>0</v>
      </c>
      <c r="Z15" s="10" t="str">
        <f t="shared" si="22"/>
        <v>00:00</v>
      </c>
      <c r="AA15" s="10" t="str">
        <f t="shared" si="23"/>
        <v>00:00</v>
      </c>
      <c r="AB15" s="11">
        <v>0.9166666666666666</v>
      </c>
      <c r="AC15" s="11">
        <v>0.25</v>
      </c>
      <c r="AD15" s="12">
        <f t="shared" si="8"/>
        <v>0</v>
      </c>
      <c r="AE15" s="12">
        <f t="shared" si="9"/>
        <v>0</v>
      </c>
      <c r="AF15" s="12">
        <f t="shared" si="10"/>
        <v>0</v>
      </c>
      <c r="AG15" s="9">
        <v>0.7916666666666666</v>
      </c>
      <c r="AH15" s="9">
        <v>0.9166666666666666</v>
      </c>
      <c r="AI15" s="9" t="str">
        <f t="shared" si="11"/>
        <v>00:00</v>
      </c>
      <c r="AJ15" s="9" t="str">
        <f t="shared" si="12"/>
        <v>00:00</v>
      </c>
      <c r="AK15" s="9" t="str">
        <f t="shared" si="13"/>
        <v>00:00</v>
      </c>
      <c r="AL15" s="125">
        <f t="shared" si="14"/>
        <v>0</v>
      </c>
      <c r="AM15" s="125">
        <f t="shared" si="15"/>
        <v>0</v>
      </c>
      <c r="AN15" s="125">
        <f t="shared" si="16"/>
        <v>0</v>
      </c>
      <c r="AO15" s="125">
        <f t="shared" si="17"/>
        <v>0</v>
      </c>
      <c r="AP15" s="130"/>
      <c r="AQ15" s="130"/>
      <c r="AR15" s="130"/>
      <c r="AS15" s="130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55"/>
      <c r="BE15" s="55"/>
      <c r="BF15" s="55"/>
      <c r="BG15" s="55"/>
      <c r="BH15" s="55"/>
    </row>
    <row r="16" spans="1:60" ht="12.75">
      <c r="A16" s="193">
        <v>42744</v>
      </c>
      <c r="B16" s="133">
        <v>1</v>
      </c>
      <c r="C16" s="145" t="s">
        <v>117</v>
      </c>
      <c r="D16" s="121"/>
      <c r="E16" s="121"/>
      <c r="F16" s="121"/>
      <c r="G16" s="121"/>
      <c r="H16" s="7"/>
      <c r="I16" s="8"/>
      <c r="J16" s="8">
        <f t="shared" si="18"/>
        <v>0</v>
      </c>
      <c r="K16" s="8">
        <f t="shared" si="0"/>
        <v>0.31666666666666665</v>
      </c>
      <c r="L16" s="8">
        <f t="shared" si="1"/>
        <v>2.216666666666667</v>
      </c>
      <c r="M16" s="194" t="str">
        <f t="shared" si="2"/>
        <v>-</v>
      </c>
      <c r="N16" s="195">
        <f t="shared" si="3"/>
        <v>1.9000000000000001</v>
      </c>
      <c r="O16" s="358"/>
      <c r="P16" s="359"/>
      <c r="Q16" s="188"/>
      <c r="R16" s="58"/>
      <c r="S16" s="9">
        <f t="shared" si="4"/>
        <v>0</v>
      </c>
      <c r="T16" s="9">
        <f t="shared" si="5"/>
        <v>0</v>
      </c>
      <c r="U16" s="9" t="str">
        <f t="shared" si="6"/>
        <v>00:00</v>
      </c>
      <c r="V16" s="9">
        <f t="shared" si="19"/>
        <v>0</v>
      </c>
      <c r="W16" s="9">
        <f t="shared" si="20"/>
        <v>0</v>
      </c>
      <c r="X16" s="38">
        <f t="shared" si="21"/>
        <v>0</v>
      </c>
      <c r="Y16" s="38">
        <f t="shared" si="7"/>
        <v>0</v>
      </c>
      <c r="Z16" s="10" t="str">
        <f t="shared" si="22"/>
        <v>07:36</v>
      </c>
      <c r="AA16" s="10" t="str">
        <f t="shared" si="23"/>
        <v>00:00</v>
      </c>
      <c r="AB16" s="11">
        <v>0.9166666666666666</v>
      </c>
      <c r="AC16" s="11">
        <v>0.25</v>
      </c>
      <c r="AD16" s="12">
        <f t="shared" si="8"/>
        <v>0</v>
      </c>
      <c r="AE16" s="12">
        <f t="shared" si="9"/>
        <v>0</v>
      </c>
      <c r="AF16" s="12">
        <f t="shared" si="10"/>
        <v>0</v>
      </c>
      <c r="AG16" s="9">
        <v>0.7916666666666666</v>
      </c>
      <c r="AH16" s="9">
        <v>0.9166666666666666</v>
      </c>
      <c r="AI16" s="9" t="str">
        <f t="shared" si="11"/>
        <v>00:00</v>
      </c>
      <c r="AJ16" s="9" t="str">
        <f t="shared" si="12"/>
        <v>00:00</v>
      </c>
      <c r="AK16" s="9" t="str">
        <f t="shared" si="13"/>
        <v>00:00</v>
      </c>
      <c r="AL16" s="125">
        <f t="shared" si="14"/>
        <v>0</v>
      </c>
      <c r="AM16" s="125">
        <f t="shared" si="15"/>
        <v>0</v>
      </c>
      <c r="AN16" s="125">
        <f t="shared" si="16"/>
        <v>0</v>
      </c>
      <c r="AO16" s="125">
        <f t="shared" si="17"/>
        <v>0</v>
      </c>
      <c r="AP16" s="130"/>
      <c r="AQ16" s="130"/>
      <c r="AR16" s="130"/>
      <c r="AS16" s="130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55"/>
      <c r="BE16" s="55"/>
      <c r="BF16" s="55"/>
      <c r="BG16" s="55"/>
      <c r="BH16" s="55"/>
    </row>
    <row r="17" spans="1:60" ht="12.75">
      <c r="A17" s="193">
        <v>42745</v>
      </c>
      <c r="B17" s="133">
        <v>1</v>
      </c>
      <c r="C17" s="145" t="s">
        <v>117</v>
      </c>
      <c r="D17" s="121"/>
      <c r="E17" s="121"/>
      <c r="F17" s="121"/>
      <c r="G17" s="121"/>
      <c r="H17" s="7"/>
      <c r="I17" s="8"/>
      <c r="J17" s="8">
        <f t="shared" si="18"/>
        <v>0</v>
      </c>
      <c r="K17" s="8">
        <f t="shared" si="0"/>
        <v>0.31666666666666665</v>
      </c>
      <c r="L17" s="8">
        <f t="shared" si="1"/>
        <v>2.533333333333333</v>
      </c>
      <c r="M17" s="194" t="str">
        <f t="shared" si="2"/>
        <v>-</v>
      </c>
      <c r="N17" s="195">
        <f t="shared" si="3"/>
        <v>2.216666666666667</v>
      </c>
      <c r="O17" s="358"/>
      <c r="P17" s="359"/>
      <c r="Q17" s="188"/>
      <c r="R17" s="58"/>
      <c r="S17" s="9">
        <f t="shared" si="4"/>
        <v>0</v>
      </c>
      <c r="T17" s="9">
        <f t="shared" si="5"/>
        <v>0</v>
      </c>
      <c r="U17" s="9" t="str">
        <f t="shared" si="6"/>
        <v>00:00</v>
      </c>
      <c r="V17" s="9">
        <f t="shared" si="19"/>
        <v>0</v>
      </c>
      <c r="W17" s="9">
        <f t="shared" si="20"/>
        <v>0</v>
      </c>
      <c r="X17" s="38">
        <f t="shared" si="21"/>
        <v>0</v>
      </c>
      <c r="Y17" s="38">
        <f t="shared" si="7"/>
        <v>0</v>
      </c>
      <c r="Z17" s="10" t="str">
        <f t="shared" si="22"/>
        <v>07:36</v>
      </c>
      <c r="AA17" s="10" t="str">
        <f t="shared" si="23"/>
        <v>00:00</v>
      </c>
      <c r="AB17" s="11">
        <v>0.9166666666666666</v>
      </c>
      <c r="AC17" s="11">
        <v>0.25</v>
      </c>
      <c r="AD17" s="12">
        <f t="shared" si="8"/>
        <v>0</v>
      </c>
      <c r="AE17" s="12">
        <f t="shared" si="9"/>
        <v>0</v>
      </c>
      <c r="AF17" s="12">
        <f t="shared" si="10"/>
        <v>0</v>
      </c>
      <c r="AG17" s="9">
        <v>0.7916666666666666</v>
      </c>
      <c r="AH17" s="9">
        <v>0.9166666666666666</v>
      </c>
      <c r="AI17" s="9" t="str">
        <f t="shared" si="11"/>
        <v>00:00</v>
      </c>
      <c r="AJ17" s="9" t="str">
        <f t="shared" si="12"/>
        <v>00:00</v>
      </c>
      <c r="AK17" s="9" t="str">
        <f t="shared" si="13"/>
        <v>00:00</v>
      </c>
      <c r="AL17" s="125">
        <f t="shared" si="14"/>
        <v>0</v>
      </c>
      <c r="AM17" s="125">
        <f t="shared" si="15"/>
        <v>0</v>
      </c>
      <c r="AN17" s="125">
        <f t="shared" si="16"/>
        <v>0</v>
      </c>
      <c r="AO17" s="125">
        <f t="shared" si="17"/>
        <v>0</v>
      </c>
      <c r="AP17" s="130"/>
      <c r="AQ17" s="130"/>
      <c r="AR17" s="130"/>
      <c r="AS17" s="130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55"/>
      <c r="BE17" s="55"/>
      <c r="BF17" s="55"/>
      <c r="BG17" s="55"/>
      <c r="BH17" s="55"/>
    </row>
    <row r="18" spans="1:60" ht="12.75">
      <c r="A18" s="193">
        <v>42746</v>
      </c>
      <c r="B18" s="133">
        <v>1</v>
      </c>
      <c r="C18" s="145" t="s">
        <v>117</v>
      </c>
      <c r="D18" s="121"/>
      <c r="E18" s="121"/>
      <c r="F18" s="121"/>
      <c r="G18" s="121"/>
      <c r="H18" s="7"/>
      <c r="I18" s="8"/>
      <c r="J18" s="8">
        <f t="shared" si="18"/>
        <v>0</v>
      </c>
      <c r="K18" s="8">
        <f t="shared" si="0"/>
        <v>0.31666666666666665</v>
      </c>
      <c r="L18" s="8">
        <f t="shared" si="1"/>
        <v>2.8499999999999996</v>
      </c>
      <c r="M18" s="194" t="str">
        <f t="shared" si="2"/>
        <v>-</v>
      </c>
      <c r="N18" s="195">
        <f t="shared" si="3"/>
        <v>2.533333333333333</v>
      </c>
      <c r="O18" s="358"/>
      <c r="P18" s="359"/>
      <c r="Q18" s="188"/>
      <c r="R18" s="58"/>
      <c r="S18" s="9">
        <f t="shared" si="4"/>
        <v>0</v>
      </c>
      <c r="T18" s="9">
        <f t="shared" si="5"/>
        <v>0</v>
      </c>
      <c r="U18" s="9" t="str">
        <f t="shared" si="6"/>
        <v>00:00</v>
      </c>
      <c r="V18" s="9">
        <f t="shared" si="19"/>
        <v>0</v>
      </c>
      <c r="W18" s="9">
        <f t="shared" si="20"/>
        <v>0</v>
      </c>
      <c r="X18" s="38">
        <f t="shared" si="21"/>
        <v>0</v>
      </c>
      <c r="Y18" s="38">
        <f t="shared" si="7"/>
        <v>0</v>
      </c>
      <c r="Z18" s="10" t="str">
        <f t="shared" si="22"/>
        <v>07:36</v>
      </c>
      <c r="AA18" s="10" t="str">
        <f t="shared" si="23"/>
        <v>00:00</v>
      </c>
      <c r="AB18" s="11">
        <v>0.9166666666666666</v>
      </c>
      <c r="AC18" s="11">
        <v>0.25</v>
      </c>
      <c r="AD18" s="12">
        <f t="shared" si="8"/>
        <v>0</v>
      </c>
      <c r="AE18" s="12">
        <f t="shared" si="9"/>
        <v>0</v>
      </c>
      <c r="AF18" s="12">
        <f t="shared" si="10"/>
        <v>0</v>
      </c>
      <c r="AG18" s="9">
        <v>0.7916666666666666</v>
      </c>
      <c r="AH18" s="9">
        <v>0.9166666666666666</v>
      </c>
      <c r="AI18" s="9" t="str">
        <f t="shared" si="11"/>
        <v>00:00</v>
      </c>
      <c r="AJ18" s="9" t="str">
        <f t="shared" si="12"/>
        <v>00:00</v>
      </c>
      <c r="AK18" s="9" t="str">
        <f t="shared" si="13"/>
        <v>00:00</v>
      </c>
      <c r="AL18" s="125">
        <f t="shared" si="14"/>
        <v>0</v>
      </c>
      <c r="AM18" s="125">
        <f t="shared" si="15"/>
        <v>0</v>
      </c>
      <c r="AN18" s="125">
        <f t="shared" si="16"/>
        <v>0</v>
      </c>
      <c r="AO18" s="125">
        <f t="shared" si="17"/>
        <v>0</v>
      </c>
      <c r="AP18" s="130"/>
      <c r="AQ18" s="130"/>
      <c r="AR18" s="130"/>
      <c r="AS18" s="130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55"/>
      <c r="BE18" s="55"/>
      <c r="BF18" s="55"/>
      <c r="BG18" s="55"/>
      <c r="BH18" s="55"/>
    </row>
    <row r="19" spans="1:60" ht="12.75">
      <c r="A19" s="193">
        <v>42747</v>
      </c>
      <c r="B19" s="133">
        <v>1</v>
      </c>
      <c r="C19" s="145" t="s">
        <v>117</v>
      </c>
      <c r="D19" s="121"/>
      <c r="E19" s="121"/>
      <c r="F19" s="121"/>
      <c r="G19" s="121"/>
      <c r="H19" s="7"/>
      <c r="I19" s="8"/>
      <c r="J19" s="8">
        <f t="shared" si="18"/>
        <v>0</v>
      </c>
      <c r="K19" s="8">
        <f t="shared" si="0"/>
        <v>0.31666666666666665</v>
      </c>
      <c r="L19" s="8">
        <f t="shared" si="1"/>
        <v>3.166666666666666</v>
      </c>
      <c r="M19" s="194" t="str">
        <f t="shared" si="2"/>
        <v>-</v>
      </c>
      <c r="N19" s="195">
        <f>IF(K19=L19,"00:00",IF(K19&gt;L19,K19-L19,L19-K19))</f>
        <v>2.8499999999999996</v>
      </c>
      <c r="O19" s="358"/>
      <c r="P19" s="359"/>
      <c r="Q19" s="55"/>
      <c r="R19" s="58"/>
      <c r="S19" s="9">
        <f t="shared" si="4"/>
        <v>0</v>
      </c>
      <c r="T19" s="9">
        <f t="shared" si="5"/>
        <v>0</v>
      </c>
      <c r="U19" s="9" t="str">
        <f t="shared" si="6"/>
        <v>00:00</v>
      </c>
      <c r="V19" s="9">
        <f t="shared" si="19"/>
        <v>0</v>
      </c>
      <c r="W19" s="9">
        <f t="shared" si="20"/>
        <v>0</v>
      </c>
      <c r="X19" s="38">
        <f t="shared" si="21"/>
        <v>0</v>
      </c>
      <c r="Y19" s="38">
        <f t="shared" si="7"/>
        <v>0</v>
      </c>
      <c r="Z19" s="10" t="str">
        <f t="shared" si="22"/>
        <v>07:36</v>
      </c>
      <c r="AA19" s="10" t="str">
        <f t="shared" si="23"/>
        <v>00:00</v>
      </c>
      <c r="AB19" s="11">
        <v>0.9166666666666666</v>
      </c>
      <c r="AC19" s="11">
        <v>0.25</v>
      </c>
      <c r="AD19" s="12">
        <f t="shared" si="8"/>
        <v>0</v>
      </c>
      <c r="AE19" s="12">
        <f t="shared" si="9"/>
        <v>0</v>
      </c>
      <c r="AF19" s="12">
        <f t="shared" si="10"/>
        <v>0</v>
      </c>
      <c r="AG19" s="9">
        <v>0.7916666666666666</v>
      </c>
      <c r="AH19" s="9">
        <v>0.9166666666666666</v>
      </c>
      <c r="AI19" s="9" t="str">
        <f t="shared" si="11"/>
        <v>00:00</v>
      </c>
      <c r="AJ19" s="9" t="str">
        <f t="shared" si="12"/>
        <v>00:00</v>
      </c>
      <c r="AK19" s="9" t="str">
        <f t="shared" si="13"/>
        <v>00:00</v>
      </c>
      <c r="AL19" s="125">
        <f t="shared" si="14"/>
        <v>0</v>
      </c>
      <c r="AM19" s="125">
        <f t="shared" si="15"/>
        <v>0</v>
      </c>
      <c r="AN19" s="125">
        <f t="shared" si="16"/>
        <v>0</v>
      </c>
      <c r="AO19" s="125">
        <f t="shared" si="17"/>
        <v>0</v>
      </c>
      <c r="AP19" s="130"/>
      <c r="AQ19" s="130"/>
      <c r="AR19" s="130"/>
      <c r="AS19" s="130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55"/>
      <c r="BE19" s="55"/>
      <c r="BF19" s="55"/>
      <c r="BG19" s="55"/>
      <c r="BH19" s="55"/>
    </row>
    <row r="20" spans="1:60" ht="12.75">
      <c r="A20" s="193">
        <v>42748</v>
      </c>
      <c r="B20" s="133">
        <v>1</v>
      </c>
      <c r="C20" s="145" t="s">
        <v>117</v>
      </c>
      <c r="D20" s="121"/>
      <c r="E20" s="121"/>
      <c r="F20" s="121"/>
      <c r="G20" s="121"/>
      <c r="H20" s="7"/>
      <c r="I20" s="8"/>
      <c r="J20" s="8">
        <f t="shared" si="18"/>
        <v>0</v>
      </c>
      <c r="K20" s="8">
        <f t="shared" si="0"/>
        <v>0.31666666666666665</v>
      </c>
      <c r="L20" s="8">
        <f t="shared" si="1"/>
        <v>3.4833333333333325</v>
      </c>
      <c r="M20" s="194" t="str">
        <f t="shared" si="2"/>
        <v>-</v>
      </c>
      <c r="N20" s="195">
        <f t="shared" si="3"/>
        <v>3.166666666666666</v>
      </c>
      <c r="O20" s="358"/>
      <c r="P20" s="359"/>
      <c r="Q20" s="55"/>
      <c r="R20" s="58"/>
      <c r="S20" s="9">
        <f t="shared" si="4"/>
        <v>0</v>
      </c>
      <c r="T20" s="9">
        <f t="shared" si="5"/>
        <v>0</v>
      </c>
      <c r="U20" s="9" t="str">
        <f t="shared" si="6"/>
        <v>00:00</v>
      </c>
      <c r="V20" s="9">
        <f t="shared" si="19"/>
        <v>0</v>
      </c>
      <c r="W20" s="9">
        <f t="shared" si="20"/>
        <v>0</v>
      </c>
      <c r="X20" s="38">
        <f t="shared" si="21"/>
        <v>0</v>
      </c>
      <c r="Y20" s="38">
        <f t="shared" si="7"/>
        <v>0</v>
      </c>
      <c r="Z20" s="10" t="str">
        <f t="shared" si="22"/>
        <v>07:36</v>
      </c>
      <c r="AA20" s="10" t="str">
        <f t="shared" si="23"/>
        <v>00:00</v>
      </c>
      <c r="AB20" s="11">
        <v>0.9166666666666666</v>
      </c>
      <c r="AC20" s="11">
        <v>0.25</v>
      </c>
      <c r="AD20" s="12">
        <f t="shared" si="8"/>
        <v>0</v>
      </c>
      <c r="AE20" s="12">
        <f t="shared" si="9"/>
        <v>0</v>
      </c>
      <c r="AF20" s="12">
        <f t="shared" si="10"/>
        <v>0</v>
      </c>
      <c r="AG20" s="9">
        <v>0.7916666666666666</v>
      </c>
      <c r="AH20" s="9">
        <v>0.9166666666666666</v>
      </c>
      <c r="AI20" s="9" t="str">
        <f t="shared" si="11"/>
        <v>00:00</v>
      </c>
      <c r="AJ20" s="9" t="str">
        <f t="shared" si="12"/>
        <v>00:00</v>
      </c>
      <c r="AK20" s="9" t="str">
        <f t="shared" si="13"/>
        <v>00:00</v>
      </c>
      <c r="AL20" s="125">
        <f t="shared" si="14"/>
        <v>0</v>
      </c>
      <c r="AM20" s="125">
        <f t="shared" si="15"/>
        <v>0</v>
      </c>
      <c r="AN20" s="125">
        <f t="shared" si="16"/>
        <v>0</v>
      </c>
      <c r="AO20" s="125">
        <f t="shared" si="17"/>
        <v>0</v>
      </c>
      <c r="AP20" s="130"/>
      <c r="AQ20" s="130"/>
      <c r="AR20" s="130"/>
      <c r="AS20" s="130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55"/>
      <c r="BE20" s="55"/>
      <c r="BF20" s="55"/>
      <c r="BG20" s="55"/>
      <c r="BH20" s="55"/>
    </row>
    <row r="21" spans="1:60" ht="12.75">
      <c r="A21" s="193">
        <v>42749</v>
      </c>
      <c r="B21" s="133">
        <v>4</v>
      </c>
      <c r="C21" s="145" t="s">
        <v>117</v>
      </c>
      <c r="D21" s="121"/>
      <c r="E21" s="121"/>
      <c r="F21" s="121"/>
      <c r="G21" s="121"/>
      <c r="H21" s="7"/>
      <c r="I21" s="8"/>
      <c r="J21" s="8">
        <f t="shared" si="18"/>
        <v>0</v>
      </c>
      <c r="K21" s="8">
        <f t="shared" si="0"/>
        <v>0.31666666666666665</v>
      </c>
      <c r="L21" s="8">
        <f t="shared" si="1"/>
        <v>3.4833333333333325</v>
      </c>
      <c r="M21" s="194" t="str">
        <f t="shared" si="2"/>
        <v>-</v>
      </c>
      <c r="N21" s="195">
        <f t="shared" si="3"/>
        <v>3.166666666666666</v>
      </c>
      <c r="O21" s="358"/>
      <c r="P21" s="359"/>
      <c r="Q21" s="188"/>
      <c r="R21" s="58"/>
      <c r="S21" s="9">
        <f t="shared" si="4"/>
        <v>0</v>
      </c>
      <c r="T21" s="9">
        <f t="shared" si="5"/>
        <v>0</v>
      </c>
      <c r="U21" s="9">
        <f t="shared" si="6"/>
        <v>0</v>
      </c>
      <c r="V21" s="9">
        <f t="shared" si="19"/>
        <v>0</v>
      </c>
      <c r="W21" s="9">
        <f t="shared" si="20"/>
        <v>0</v>
      </c>
      <c r="X21" s="38">
        <f t="shared" si="21"/>
        <v>0</v>
      </c>
      <c r="Y21" s="38">
        <f t="shared" si="7"/>
        <v>0</v>
      </c>
      <c r="Z21" s="10" t="str">
        <f t="shared" si="22"/>
        <v>00:00</v>
      </c>
      <c r="AA21" s="10" t="str">
        <f t="shared" si="23"/>
        <v>00:00</v>
      </c>
      <c r="AB21" s="11">
        <v>0.9166666666666666</v>
      </c>
      <c r="AC21" s="11">
        <v>0.25</v>
      </c>
      <c r="AD21" s="12">
        <f t="shared" si="8"/>
        <v>0</v>
      </c>
      <c r="AE21" s="12">
        <f t="shared" si="9"/>
        <v>0</v>
      </c>
      <c r="AF21" s="12">
        <f t="shared" si="10"/>
        <v>0</v>
      </c>
      <c r="AG21" s="9">
        <v>0.7916666666666666</v>
      </c>
      <c r="AH21" s="9">
        <v>0.9166666666666666</v>
      </c>
      <c r="AI21" s="9" t="str">
        <f t="shared" si="11"/>
        <v>00:00</v>
      </c>
      <c r="AJ21" s="9" t="str">
        <f t="shared" si="12"/>
        <v>00:00</v>
      </c>
      <c r="AK21" s="9" t="str">
        <f t="shared" si="13"/>
        <v>00:00</v>
      </c>
      <c r="AL21" s="125">
        <f t="shared" si="14"/>
        <v>0</v>
      </c>
      <c r="AM21" s="125">
        <f t="shared" si="15"/>
        <v>0</v>
      </c>
      <c r="AN21" s="125">
        <f t="shared" si="16"/>
        <v>0</v>
      </c>
      <c r="AO21" s="125">
        <f t="shared" si="17"/>
        <v>0</v>
      </c>
      <c r="AP21" s="130"/>
      <c r="AQ21" s="130"/>
      <c r="AR21" s="130"/>
      <c r="AS21" s="130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55"/>
      <c r="BE21" s="55"/>
      <c r="BF21" s="55"/>
      <c r="BG21" s="55"/>
      <c r="BH21" s="55"/>
    </row>
    <row r="22" spans="1:60" ht="12.75">
      <c r="A22" s="193">
        <v>42750</v>
      </c>
      <c r="B22" s="133">
        <v>4</v>
      </c>
      <c r="C22" s="145" t="s">
        <v>117</v>
      </c>
      <c r="D22" s="121"/>
      <c r="E22" s="121"/>
      <c r="F22" s="121"/>
      <c r="G22" s="121"/>
      <c r="H22" s="7"/>
      <c r="I22" s="8"/>
      <c r="J22" s="8">
        <f t="shared" si="18"/>
        <v>0</v>
      </c>
      <c r="K22" s="8">
        <f t="shared" si="0"/>
        <v>0.31666666666666665</v>
      </c>
      <c r="L22" s="8">
        <f t="shared" si="1"/>
        <v>3.4833333333333325</v>
      </c>
      <c r="M22" s="194" t="str">
        <f t="shared" si="2"/>
        <v>-</v>
      </c>
      <c r="N22" s="195">
        <f t="shared" si="3"/>
        <v>3.166666666666666</v>
      </c>
      <c r="O22" s="358"/>
      <c r="P22" s="359"/>
      <c r="Q22" s="188"/>
      <c r="R22" s="58"/>
      <c r="S22" s="9">
        <f t="shared" si="4"/>
        <v>0</v>
      </c>
      <c r="T22" s="9">
        <f t="shared" si="5"/>
        <v>0</v>
      </c>
      <c r="U22" s="9">
        <f t="shared" si="6"/>
        <v>0</v>
      </c>
      <c r="V22" s="9">
        <f t="shared" si="19"/>
        <v>0</v>
      </c>
      <c r="W22" s="9">
        <f t="shared" si="20"/>
        <v>0</v>
      </c>
      <c r="X22" s="38">
        <f t="shared" si="21"/>
        <v>0</v>
      </c>
      <c r="Y22" s="38">
        <f t="shared" si="7"/>
        <v>0</v>
      </c>
      <c r="Z22" s="10" t="str">
        <f t="shared" si="22"/>
        <v>00:00</v>
      </c>
      <c r="AA22" s="10" t="str">
        <f t="shared" si="23"/>
        <v>00:00</v>
      </c>
      <c r="AB22" s="11">
        <v>0.9166666666666666</v>
      </c>
      <c r="AC22" s="11">
        <v>0.25</v>
      </c>
      <c r="AD22" s="12">
        <f t="shared" si="8"/>
        <v>0</v>
      </c>
      <c r="AE22" s="12">
        <f t="shared" si="9"/>
        <v>0</v>
      </c>
      <c r="AF22" s="12">
        <f t="shared" si="10"/>
        <v>0</v>
      </c>
      <c r="AG22" s="9">
        <v>0.7916666666666666</v>
      </c>
      <c r="AH22" s="9">
        <v>0.9166666666666666</v>
      </c>
      <c r="AI22" s="9" t="str">
        <f t="shared" si="11"/>
        <v>00:00</v>
      </c>
      <c r="AJ22" s="9" t="str">
        <f t="shared" si="12"/>
        <v>00:00</v>
      </c>
      <c r="AK22" s="9" t="str">
        <f t="shared" si="13"/>
        <v>00:00</v>
      </c>
      <c r="AL22" s="125">
        <f t="shared" si="14"/>
        <v>0</v>
      </c>
      <c r="AM22" s="125">
        <f t="shared" si="15"/>
        <v>0</v>
      </c>
      <c r="AN22" s="125">
        <f t="shared" si="16"/>
        <v>0</v>
      </c>
      <c r="AO22" s="125">
        <f t="shared" si="17"/>
        <v>0</v>
      </c>
      <c r="AP22" s="130"/>
      <c r="AQ22" s="130"/>
      <c r="AR22" s="130"/>
      <c r="AS22" s="130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55"/>
      <c r="BE22" s="55"/>
      <c r="BF22" s="55"/>
      <c r="BG22" s="55"/>
      <c r="BH22" s="55"/>
    </row>
    <row r="23" spans="1:60" ht="12.75">
      <c r="A23" s="193">
        <v>42751</v>
      </c>
      <c r="B23" s="133">
        <v>1</v>
      </c>
      <c r="C23" s="145" t="s">
        <v>117</v>
      </c>
      <c r="D23" s="121"/>
      <c r="E23" s="121"/>
      <c r="F23" s="121"/>
      <c r="G23" s="121"/>
      <c r="H23" s="7"/>
      <c r="I23" s="8"/>
      <c r="J23" s="8">
        <f t="shared" si="18"/>
        <v>0</v>
      </c>
      <c r="K23" s="8">
        <f t="shared" si="0"/>
        <v>0.31666666666666665</v>
      </c>
      <c r="L23" s="8">
        <f t="shared" si="1"/>
        <v>3.799999999999999</v>
      </c>
      <c r="M23" s="194" t="str">
        <f t="shared" si="2"/>
        <v>-</v>
      </c>
      <c r="N23" s="195">
        <f t="shared" si="3"/>
        <v>3.4833333333333325</v>
      </c>
      <c r="O23" s="358"/>
      <c r="P23" s="359"/>
      <c r="Q23" s="188"/>
      <c r="R23" s="58"/>
      <c r="S23" s="9">
        <f t="shared" si="4"/>
        <v>0</v>
      </c>
      <c r="T23" s="9">
        <f t="shared" si="5"/>
        <v>0</v>
      </c>
      <c r="U23" s="9" t="str">
        <f t="shared" si="6"/>
        <v>00:00</v>
      </c>
      <c r="V23" s="9">
        <f t="shared" si="19"/>
        <v>0</v>
      </c>
      <c r="W23" s="9">
        <f t="shared" si="20"/>
        <v>0</v>
      </c>
      <c r="X23" s="38">
        <f t="shared" si="21"/>
        <v>0</v>
      </c>
      <c r="Y23" s="38">
        <f t="shared" si="7"/>
        <v>0</v>
      </c>
      <c r="Z23" s="10" t="str">
        <f t="shared" si="22"/>
        <v>07:36</v>
      </c>
      <c r="AA23" s="10" t="str">
        <f t="shared" si="23"/>
        <v>00:00</v>
      </c>
      <c r="AB23" s="11">
        <v>0.9166666666666666</v>
      </c>
      <c r="AC23" s="11">
        <v>0.25</v>
      </c>
      <c r="AD23" s="12">
        <f t="shared" si="8"/>
        <v>0</v>
      </c>
      <c r="AE23" s="12">
        <f t="shared" si="9"/>
        <v>0</v>
      </c>
      <c r="AF23" s="12">
        <f t="shared" si="10"/>
        <v>0</v>
      </c>
      <c r="AG23" s="9">
        <v>0.7916666666666666</v>
      </c>
      <c r="AH23" s="9">
        <v>0.9166666666666666</v>
      </c>
      <c r="AI23" s="9" t="str">
        <f t="shared" si="11"/>
        <v>00:00</v>
      </c>
      <c r="AJ23" s="9" t="str">
        <f t="shared" si="12"/>
        <v>00:00</v>
      </c>
      <c r="AK23" s="9" t="str">
        <f t="shared" si="13"/>
        <v>00:00</v>
      </c>
      <c r="AL23" s="125">
        <f t="shared" si="14"/>
        <v>0</v>
      </c>
      <c r="AM23" s="125">
        <f t="shared" si="15"/>
        <v>0</v>
      </c>
      <c r="AN23" s="125">
        <f t="shared" si="16"/>
        <v>0</v>
      </c>
      <c r="AO23" s="125">
        <f t="shared" si="17"/>
        <v>0</v>
      </c>
      <c r="AP23" s="130"/>
      <c r="AQ23" s="130"/>
      <c r="AR23" s="130"/>
      <c r="AS23" s="130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55"/>
      <c r="BE23" s="55"/>
      <c r="BF23" s="55"/>
      <c r="BG23" s="55"/>
      <c r="BH23" s="55"/>
    </row>
    <row r="24" spans="1:60" ht="12.75">
      <c r="A24" s="193">
        <v>42752</v>
      </c>
      <c r="B24" s="133">
        <v>1</v>
      </c>
      <c r="C24" s="145" t="s">
        <v>117</v>
      </c>
      <c r="D24" s="121"/>
      <c r="E24" s="121"/>
      <c r="F24" s="121"/>
      <c r="G24" s="121"/>
      <c r="H24" s="7"/>
      <c r="I24" s="8"/>
      <c r="J24" s="8">
        <f t="shared" si="18"/>
        <v>0</v>
      </c>
      <c r="K24" s="8">
        <f t="shared" si="0"/>
        <v>0.31666666666666665</v>
      </c>
      <c r="L24" s="8">
        <f t="shared" si="1"/>
        <v>4.116666666666665</v>
      </c>
      <c r="M24" s="194" t="str">
        <f t="shared" si="2"/>
        <v>-</v>
      </c>
      <c r="N24" s="195">
        <f t="shared" si="3"/>
        <v>3.799999999999999</v>
      </c>
      <c r="O24" s="358"/>
      <c r="P24" s="359"/>
      <c r="Q24" s="188"/>
      <c r="R24" s="58"/>
      <c r="S24" s="9">
        <f t="shared" si="4"/>
        <v>0</v>
      </c>
      <c r="T24" s="9">
        <f t="shared" si="5"/>
        <v>0</v>
      </c>
      <c r="U24" s="9" t="str">
        <f t="shared" si="6"/>
        <v>00:00</v>
      </c>
      <c r="V24" s="9">
        <f t="shared" si="19"/>
        <v>0</v>
      </c>
      <c r="W24" s="9">
        <f t="shared" si="20"/>
        <v>0</v>
      </c>
      <c r="X24" s="38">
        <f t="shared" si="21"/>
        <v>0</v>
      </c>
      <c r="Y24" s="38">
        <f t="shared" si="7"/>
        <v>0</v>
      </c>
      <c r="Z24" s="10" t="str">
        <f t="shared" si="22"/>
        <v>07:36</v>
      </c>
      <c r="AA24" s="10" t="str">
        <f t="shared" si="23"/>
        <v>00:00</v>
      </c>
      <c r="AB24" s="11">
        <v>0.9166666666666666</v>
      </c>
      <c r="AC24" s="11">
        <v>0.25</v>
      </c>
      <c r="AD24" s="12">
        <f t="shared" si="8"/>
        <v>0</v>
      </c>
      <c r="AE24" s="12">
        <f t="shared" si="9"/>
        <v>0</v>
      </c>
      <c r="AF24" s="12">
        <f t="shared" si="10"/>
        <v>0</v>
      </c>
      <c r="AG24" s="9">
        <v>0.7916666666666666</v>
      </c>
      <c r="AH24" s="9">
        <v>0.9166666666666666</v>
      </c>
      <c r="AI24" s="9" t="str">
        <f t="shared" si="11"/>
        <v>00:00</v>
      </c>
      <c r="AJ24" s="9" t="str">
        <f t="shared" si="12"/>
        <v>00:00</v>
      </c>
      <c r="AK24" s="9" t="str">
        <f t="shared" si="13"/>
        <v>00:00</v>
      </c>
      <c r="AL24" s="125">
        <f t="shared" si="14"/>
        <v>0</v>
      </c>
      <c r="AM24" s="125">
        <f t="shared" si="15"/>
        <v>0</v>
      </c>
      <c r="AN24" s="125">
        <f t="shared" si="16"/>
        <v>0</v>
      </c>
      <c r="AO24" s="125">
        <f t="shared" si="17"/>
        <v>0</v>
      </c>
      <c r="AP24" s="130"/>
      <c r="AQ24" s="130"/>
      <c r="AR24" s="130"/>
      <c r="AS24" s="130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55"/>
      <c r="BE24" s="55"/>
      <c r="BF24" s="55"/>
      <c r="BG24" s="55"/>
      <c r="BH24" s="55"/>
    </row>
    <row r="25" spans="1:60" ht="12.75">
      <c r="A25" s="193">
        <v>42753</v>
      </c>
      <c r="B25" s="133">
        <v>1</v>
      </c>
      <c r="C25" s="145" t="s">
        <v>117</v>
      </c>
      <c r="D25" s="121"/>
      <c r="E25" s="121"/>
      <c r="F25" s="121"/>
      <c r="G25" s="121"/>
      <c r="H25" s="7"/>
      <c r="I25" s="8"/>
      <c r="J25" s="8">
        <f t="shared" si="18"/>
        <v>0</v>
      </c>
      <c r="K25" s="8">
        <f t="shared" si="0"/>
        <v>0.31666666666666665</v>
      </c>
      <c r="L25" s="8">
        <f t="shared" si="1"/>
        <v>4.433333333333332</v>
      </c>
      <c r="M25" s="194" t="str">
        <f t="shared" si="2"/>
        <v>-</v>
      </c>
      <c r="N25" s="195">
        <f t="shared" si="3"/>
        <v>4.116666666666665</v>
      </c>
      <c r="O25" s="358"/>
      <c r="P25" s="359"/>
      <c r="Q25" s="188"/>
      <c r="R25" s="58"/>
      <c r="S25" s="9">
        <f t="shared" si="4"/>
        <v>0</v>
      </c>
      <c r="T25" s="9">
        <f t="shared" si="5"/>
        <v>0</v>
      </c>
      <c r="U25" s="9" t="str">
        <f t="shared" si="6"/>
        <v>00:00</v>
      </c>
      <c r="V25" s="9">
        <f t="shared" si="19"/>
        <v>0</v>
      </c>
      <c r="W25" s="9">
        <f t="shared" si="20"/>
        <v>0</v>
      </c>
      <c r="X25" s="38">
        <f t="shared" si="21"/>
        <v>0</v>
      </c>
      <c r="Y25" s="38">
        <f t="shared" si="7"/>
        <v>0</v>
      </c>
      <c r="Z25" s="10" t="str">
        <f t="shared" si="22"/>
        <v>07:36</v>
      </c>
      <c r="AA25" s="10" t="str">
        <f t="shared" si="23"/>
        <v>00:00</v>
      </c>
      <c r="AB25" s="11">
        <v>0.9166666666666666</v>
      </c>
      <c r="AC25" s="11">
        <v>0.25</v>
      </c>
      <c r="AD25" s="12">
        <f t="shared" si="8"/>
        <v>0</v>
      </c>
      <c r="AE25" s="12">
        <f t="shared" si="9"/>
        <v>0</v>
      </c>
      <c r="AF25" s="12">
        <f t="shared" si="10"/>
        <v>0</v>
      </c>
      <c r="AG25" s="9">
        <v>0.7916666666666666</v>
      </c>
      <c r="AH25" s="9">
        <v>0.9166666666666666</v>
      </c>
      <c r="AI25" s="9" t="str">
        <f t="shared" si="11"/>
        <v>00:00</v>
      </c>
      <c r="AJ25" s="9" t="str">
        <f t="shared" si="12"/>
        <v>00:00</v>
      </c>
      <c r="AK25" s="9" t="str">
        <f t="shared" si="13"/>
        <v>00:00</v>
      </c>
      <c r="AL25" s="125">
        <f t="shared" si="14"/>
        <v>0</v>
      </c>
      <c r="AM25" s="125">
        <f t="shared" si="15"/>
        <v>0</v>
      </c>
      <c r="AN25" s="125">
        <f t="shared" si="16"/>
        <v>0</v>
      </c>
      <c r="AO25" s="125">
        <f t="shared" si="17"/>
        <v>0</v>
      </c>
      <c r="AP25" s="130"/>
      <c r="AQ25" s="130"/>
      <c r="AR25" s="130"/>
      <c r="AS25" s="130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55"/>
      <c r="BE25" s="55"/>
      <c r="BF25" s="55"/>
      <c r="BG25" s="55"/>
      <c r="BH25" s="55"/>
    </row>
    <row r="26" spans="1:60" ht="12.75">
      <c r="A26" s="193">
        <v>42754</v>
      </c>
      <c r="B26" s="133">
        <v>1</v>
      </c>
      <c r="C26" s="145" t="s">
        <v>117</v>
      </c>
      <c r="D26" s="121"/>
      <c r="E26" s="121"/>
      <c r="F26" s="121"/>
      <c r="G26" s="121"/>
      <c r="H26" s="7"/>
      <c r="I26" s="8"/>
      <c r="J26" s="8">
        <f t="shared" si="18"/>
        <v>0</v>
      </c>
      <c r="K26" s="8">
        <f t="shared" si="0"/>
        <v>0.31666666666666665</v>
      </c>
      <c r="L26" s="8">
        <f t="shared" si="1"/>
        <v>4.749999999999998</v>
      </c>
      <c r="M26" s="194" t="str">
        <f t="shared" si="2"/>
        <v>-</v>
      </c>
      <c r="N26" s="195">
        <f t="shared" si="3"/>
        <v>4.433333333333332</v>
      </c>
      <c r="O26" s="358"/>
      <c r="P26" s="359"/>
      <c r="Q26" s="188"/>
      <c r="R26" s="58"/>
      <c r="S26" s="9">
        <f t="shared" si="4"/>
        <v>0</v>
      </c>
      <c r="T26" s="9">
        <f t="shared" si="5"/>
        <v>0</v>
      </c>
      <c r="U26" s="9" t="str">
        <f t="shared" si="6"/>
        <v>00:00</v>
      </c>
      <c r="V26" s="9">
        <f t="shared" si="19"/>
        <v>0</v>
      </c>
      <c r="W26" s="9">
        <f t="shared" si="20"/>
        <v>0</v>
      </c>
      <c r="X26" s="38">
        <f t="shared" si="21"/>
        <v>0</v>
      </c>
      <c r="Y26" s="38">
        <f t="shared" si="7"/>
        <v>0</v>
      </c>
      <c r="Z26" s="10" t="str">
        <f t="shared" si="22"/>
        <v>07:36</v>
      </c>
      <c r="AA26" s="10" t="str">
        <f t="shared" si="23"/>
        <v>00:00</v>
      </c>
      <c r="AB26" s="11">
        <v>0.9166666666666666</v>
      </c>
      <c r="AC26" s="11">
        <v>0.25</v>
      </c>
      <c r="AD26" s="12">
        <f t="shared" si="8"/>
        <v>0</v>
      </c>
      <c r="AE26" s="12">
        <f t="shared" si="9"/>
        <v>0</v>
      </c>
      <c r="AF26" s="12">
        <f t="shared" si="10"/>
        <v>0</v>
      </c>
      <c r="AG26" s="9">
        <v>0.7916666666666666</v>
      </c>
      <c r="AH26" s="9">
        <v>0.9166666666666666</v>
      </c>
      <c r="AI26" s="9" t="str">
        <f t="shared" si="11"/>
        <v>00:00</v>
      </c>
      <c r="AJ26" s="9" t="str">
        <f t="shared" si="12"/>
        <v>00:00</v>
      </c>
      <c r="AK26" s="9" t="str">
        <f t="shared" si="13"/>
        <v>00:00</v>
      </c>
      <c r="AL26" s="125">
        <f t="shared" si="14"/>
        <v>0</v>
      </c>
      <c r="AM26" s="125">
        <f t="shared" si="15"/>
        <v>0</v>
      </c>
      <c r="AN26" s="125">
        <f t="shared" si="16"/>
        <v>0</v>
      </c>
      <c r="AO26" s="125">
        <f t="shared" si="17"/>
        <v>0</v>
      </c>
      <c r="AP26" s="130"/>
      <c r="AQ26" s="130"/>
      <c r="AR26" s="130"/>
      <c r="AS26" s="130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55"/>
      <c r="BE26" s="55"/>
      <c r="BF26" s="55"/>
      <c r="BG26" s="55"/>
      <c r="BH26" s="55"/>
    </row>
    <row r="27" spans="1:60" ht="12.75">
      <c r="A27" s="193">
        <v>42755</v>
      </c>
      <c r="B27" s="133">
        <v>1</v>
      </c>
      <c r="C27" s="145" t="s">
        <v>117</v>
      </c>
      <c r="D27" s="121"/>
      <c r="E27" s="121"/>
      <c r="F27" s="232"/>
      <c r="G27" s="121"/>
      <c r="H27" s="7"/>
      <c r="I27" s="8"/>
      <c r="J27" s="8">
        <f t="shared" si="18"/>
        <v>0</v>
      </c>
      <c r="K27" s="8">
        <f t="shared" si="0"/>
        <v>0.31666666666666665</v>
      </c>
      <c r="L27" s="8">
        <f t="shared" si="1"/>
        <v>5.066666666666665</v>
      </c>
      <c r="M27" s="194" t="str">
        <f t="shared" si="2"/>
        <v>-</v>
      </c>
      <c r="N27" s="195">
        <f t="shared" si="3"/>
        <v>4.749999999999998</v>
      </c>
      <c r="O27" s="358"/>
      <c r="P27" s="359"/>
      <c r="Q27" s="188"/>
      <c r="R27" s="58"/>
      <c r="S27" s="9">
        <f t="shared" si="4"/>
        <v>0</v>
      </c>
      <c r="T27" s="9">
        <f t="shared" si="5"/>
        <v>0</v>
      </c>
      <c r="U27" s="9" t="str">
        <f t="shared" si="6"/>
        <v>00:00</v>
      </c>
      <c r="V27" s="9">
        <f t="shared" si="19"/>
        <v>0</v>
      </c>
      <c r="W27" s="9">
        <f t="shared" si="20"/>
        <v>0</v>
      </c>
      <c r="X27" s="38">
        <f t="shared" si="21"/>
        <v>0</v>
      </c>
      <c r="Y27" s="38">
        <f t="shared" si="7"/>
        <v>0</v>
      </c>
      <c r="Z27" s="10" t="str">
        <f t="shared" si="22"/>
        <v>07:36</v>
      </c>
      <c r="AA27" s="10" t="str">
        <f t="shared" si="23"/>
        <v>00:00</v>
      </c>
      <c r="AB27" s="11">
        <v>0.9166666666666666</v>
      </c>
      <c r="AC27" s="11">
        <v>0.25</v>
      </c>
      <c r="AD27" s="12">
        <f t="shared" si="8"/>
        <v>0</v>
      </c>
      <c r="AE27" s="12">
        <f t="shared" si="9"/>
        <v>0</v>
      </c>
      <c r="AF27" s="12">
        <f t="shared" si="10"/>
        <v>0</v>
      </c>
      <c r="AG27" s="9">
        <v>0.7916666666666666</v>
      </c>
      <c r="AH27" s="9">
        <v>0.9166666666666666</v>
      </c>
      <c r="AI27" s="9" t="str">
        <f t="shared" si="11"/>
        <v>00:00</v>
      </c>
      <c r="AJ27" s="9" t="str">
        <f t="shared" si="12"/>
        <v>00:00</v>
      </c>
      <c r="AK27" s="9" t="str">
        <f t="shared" si="13"/>
        <v>00:00</v>
      </c>
      <c r="AL27" s="125">
        <f t="shared" si="14"/>
        <v>0</v>
      </c>
      <c r="AM27" s="125">
        <f t="shared" si="15"/>
        <v>0</v>
      </c>
      <c r="AN27" s="125">
        <f t="shared" si="16"/>
        <v>0</v>
      </c>
      <c r="AO27" s="125">
        <f t="shared" si="17"/>
        <v>0</v>
      </c>
      <c r="AP27" s="130"/>
      <c r="AQ27" s="130"/>
      <c r="AR27" s="130"/>
      <c r="AS27" s="130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55"/>
      <c r="BE27" s="55"/>
      <c r="BF27" s="55"/>
      <c r="BG27" s="55"/>
      <c r="BH27" s="55"/>
    </row>
    <row r="28" spans="1:60" ht="12.75">
      <c r="A28" s="193">
        <v>42756</v>
      </c>
      <c r="B28" s="133">
        <v>4</v>
      </c>
      <c r="C28" s="145" t="s">
        <v>117</v>
      </c>
      <c r="D28" s="121"/>
      <c r="E28" s="121"/>
      <c r="F28" s="232"/>
      <c r="G28" s="121"/>
      <c r="H28" s="7"/>
      <c r="I28" s="8"/>
      <c r="J28" s="8">
        <f t="shared" si="18"/>
        <v>0</v>
      </c>
      <c r="K28" s="8">
        <f t="shared" si="0"/>
        <v>0.31666666666666665</v>
      </c>
      <c r="L28" s="8">
        <f t="shared" si="1"/>
        <v>5.066666666666665</v>
      </c>
      <c r="M28" s="194" t="str">
        <f t="shared" si="2"/>
        <v>-</v>
      </c>
      <c r="N28" s="195">
        <f t="shared" si="3"/>
        <v>4.749999999999998</v>
      </c>
      <c r="O28" s="358"/>
      <c r="P28" s="359"/>
      <c r="Q28" s="188"/>
      <c r="R28" s="58"/>
      <c r="S28" s="9">
        <f t="shared" si="4"/>
        <v>0</v>
      </c>
      <c r="T28" s="9">
        <f t="shared" si="5"/>
        <v>0</v>
      </c>
      <c r="U28" s="9">
        <f t="shared" si="6"/>
        <v>0</v>
      </c>
      <c r="V28" s="9">
        <f t="shared" si="19"/>
        <v>0</v>
      </c>
      <c r="W28" s="9">
        <f t="shared" si="20"/>
        <v>0</v>
      </c>
      <c r="X28" s="38">
        <f t="shared" si="21"/>
        <v>0</v>
      </c>
      <c r="Y28" s="38">
        <f t="shared" si="7"/>
        <v>0</v>
      </c>
      <c r="Z28" s="10" t="str">
        <f t="shared" si="22"/>
        <v>00:00</v>
      </c>
      <c r="AA28" s="10" t="str">
        <f t="shared" si="23"/>
        <v>00:00</v>
      </c>
      <c r="AB28" s="11">
        <v>0.9166666666666666</v>
      </c>
      <c r="AC28" s="11">
        <v>0.25</v>
      </c>
      <c r="AD28" s="12">
        <f t="shared" si="8"/>
        <v>0</v>
      </c>
      <c r="AE28" s="12">
        <f t="shared" si="9"/>
        <v>0</v>
      </c>
      <c r="AF28" s="12">
        <f t="shared" si="10"/>
        <v>0</v>
      </c>
      <c r="AG28" s="9">
        <v>0.7916666666666666</v>
      </c>
      <c r="AH28" s="9">
        <v>0.9166666666666666</v>
      </c>
      <c r="AI28" s="9" t="str">
        <f t="shared" si="11"/>
        <v>00:00</v>
      </c>
      <c r="AJ28" s="9" t="str">
        <f t="shared" si="12"/>
        <v>00:00</v>
      </c>
      <c r="AK28" s="9" t="str">
        <f t="shared" si="13"/>
        <v>00:00</v>
      </c>
      <c r="AL28" s="125">
        <f t="shared" si="14"/>
        <v>0</v>
      </c>
      <c r="AM28" s="125">
        <f t="shared" si="15"/>
        <v>0</v>
      </c>
      <c r="AN28" s="125">
        <f t="shared" si="16"/>
        <v>0</v>
      </c>
      <c r="AO28" s="125">
        <f t="shared" si="17"/>
        <v>0</v>
      </c>
      <c r="AP28" s="130"/>
      <c r="AQ28" s="130"/>
      <c r="AR28" s="130"/>
      <c r="AS28" s="130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55"/>
      <c r="BE28" s="55"/>
      <c r="BF28" s="55"/>
      <c r="BG28" s="55"/>
      <c r="BH28" s="55"/>
    </row>
    <row r="29" spans="1:60" ht="12.75">
      <c r="A29" s="193">
        <v>42757</v>
      </c>
      <c r="B29" s="133">
        <v>4</v>
      </c>
      <c r="C29" s="145" t="s">
        <v>117</v>
      </c>
      <c r="D29" s="121"/>
      <c r="E29" s="121"/>
      <c r="F29" s="232"/>
      <c r="G29" s="121"/>
      <c r="H29" s="7"/>
      <c r="I29" s="8"/>
      <c r="J29" s="8">
        <f t="shared" si="18"/>
        <v>0</v>
      </c>
      <c r="K29" s="8">
        <f t="shared" si="0"/>
        <v>0.31666666666666665</v>
      </c>
      <c r="L29" s="8">
        <f t="shared" si="1"/>
        <v>5.066666666666665</v>
      </c>
      <c r="M29" s="194" t="str">
        <f t="shared" si="2"/>
        <v>-</v>
      </c>
      <c r="N29" s="195">
        <f t="shared" si="3"/>
        <v>4.749999999999998</v>
      </c>
      <c r="O29" s="362"/>
      <c r="P29" s="363"/>
      <c r="Q29" s="191"/>
      <c r="R29" s="58"/>
      <c r="S29" s="9">
        <f t="shared" si="4"/>
        <v>0</v>
      </c>
      <c r="T29" s="9">
        <f t="shared" si="5"/>
        <v>0</v>
      </c>
      <c r="U29" s="9">
        <f t="shared" si="6"/>
        <v>0</v>
      </c>
      <c r="V29" s="9">
        <f t="shared" si="19"/>
        <v>0</v>
      </c>
      <c r="W29" s="9">
        <f t="shared" si="20"/>
        <v>0</v>
      </c>
      <c r="X29" s="38">
        <f t="shared" si="21"/>
        <v>0</v>
      </c>
      <c r="Y29" s="38">
        <f t="shared" si="7"/>
        <v>0</v>
      </c>
      <c r="Z29" s="10" t="str">
        <f t="shared" si="22"/>
        <v>00:00</v>
      </c>
      <c r="AA29" s="10" t="str">
        <f t="shared" si="23"/>
        <v>00:00</v>
      </c>
      <c r="AB29" s="11">
        <v>0.9166666666666666</v>
      </c>
      <c r="AC29" s="11">
        <v>0.25</v>
      </c>
      <c r="AD29" s="12">
        <f t="shared" si="8"/>
        <v>0</v>
      </c>
      <c r="AE29" s="12">
        <f t="shared" si="9"/>
        <v>0</v>
      </c>
      <c r="AF29" s="12">
        <f t="shared" si="10"/>
        <v>0</v>
      </c>
      <c r="AG29" s="9">
        <v>0.7916666666666666</v>
      </c>
      <c r="AH29" s="9">
        <v>0.9166666666666666</v>
      </c>
      <c r="AI29" s="9" t="str">
        <f t="shared" si="11"/>
        <v>00:00</v>
      </c>
      <c r="AJ29" s="9" t="str">
        <f t="shared" si="12"/>
        <v>00:00</v>
      </c>
      <c r="AK29" s="9" t="str">
        <f t="shared" si="13"/>
        <v>00:00</v>
      </c>
      <c r="AL29" s="125">
        <f t="shared" si="14"/>
        <v>0</v>
      </c>
      <c r="AM29" s="125">
        <f t="shared" si="15"/>
        <v>0</v>
      </c>
      <c r="AN29" s="125">
        <f t="shared" si="16"/>
        <v>0</v>
      </c>
      <c r="AO29" s="125">
        <f t="shared" si="17"/>
        <v>0</v>
      </c>
      <c r="AP29" s="130"/>
      <c r="AQ29" s="130"/>
      <c r="AR29" s="130"/>
      <c r="AS29" s="130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55"/>
      <c r="BE29" s="55"/>
      <c r="BF29" s="55"/>
      <c r="BG29" s="55"/>
      <c r="BH29" s="55"/>
    </row>
    <row r="30" spans="1:60" ht="12.75">
      <c r="A30" s="193">
        <v>42758</v>
      </c>
      <c r="B30" s="133">
        <v>1</v>
      </c>
      <c r="C30" s="145" t="s">
        <v>117</v>
      </c>
      <c r="D30" s="121"/>
      <c r="E30" s="121"/>
      <c r="F30" s="232"/>
      <c r="G30" s="121"/>
      <c r="H30" s="7"/>
      <c r="I30" s="8"/>
      <c r="J30" s="8">
        <f t="shared" si="18"/>
        <v>0</v>
      </c>
      <c r="K30" s="8">
        <f t="shared" si="0"/>
        <v>0.31666666666666665</v>
      </c>
      <c r="L30" s="8">
        <f t="shared" si="1"/>
        <v>5.383333333333331</v>
      </c>
      <c r="M30" s="194" t="str">
        <f t="shared" si="2"/>
        <v>-</v>
      </c>
      <c r="N30" s="195">
        <f t="shared" si="3"/>
        <v>5.066666666666665</v>
      </c>
      <c r="O30" s="358"/>
      <c r="P30" s="359"/>
      <c r="Q30" s="188"/>
      <c r="R30" s="58"/>
      <c r="S30" s="9">
        <f t="shared" si="4"/>
        <v>0</v>
      </c>
      <c r="T30" s="9">
        <f t="shared" si="5"/>
        <v>0</v>
      </c>
      <c r="U30" s="9" t="str">
        <f t="shared" si="6"/>
        <v>00:00</v>
      </c>
      <c r="V30" s="9">
        <f t="shared" si="19"/>
        <v>0</v>
      </c>
      <c r="W30" s="9">
        <f t="shared" si="20"/>
        <v>0</v>
      </c>
      <c r="X30" s="38">
        <f t="shared" si="21"/>
        <v>0</v>
      </c>
      <c r="Y30" s="38">
        <f t="shared" si="7"/>
        <v>0</v>
      </c>
      <c r="Z30" s="10" t="str">
        <f t="shared" si="22"/>
        <v>07:36</v>
      </c>
      <c r="AA30" s="10" t="str">
        <f t="shared" si="23"/>
        <v>00:00</v>
      </c>
      <c r="AB30" s="11">
        <v>0.9166666666666666</v>
      </c>
      <c r="AC30" s="11">
        <v>0.25</v>
      </c>
      <c r="AD30" s="12">
        <f t="shared" si="8"/>
        <v>0</v>
      </c>
      <c r="AE30" s="12">
        <f t="shared" si="9"/>
        <v>0</v>
      </c>
      <c r="AF30" s="12">
        <f t="shared" si="10"/>
        <v>0</v>
      </c>
      <c r="AG30" s="9">
        <v>0.7916666666666666</v>
      </c>
      <c r="AH30" s="9">
        <v>0.9166666666666666</v>
      </c>
      <c r="AI30" s="9" t="str">
        <f t="shared" si="11"/>
        <v>00:00</v>
      </c>
      <c r="AJ30" s="9" t="str">
        <f t="shared" si="12"/>
        <v>00:00</v>
      </c>
      <c r="AK30" s="9" t="str">
        <f t="shared" si="13"/>
        <v>00:00</v>
      </c>
      <c r="AL30" s="125">
        <f t="shared" si="14"/>
        <v>0</v>
      </c>
      <c r="AM30" s="125">
        <f t="shared" si="15"/>
        <v>0</v>
      </c>
      <c r="AN30" s="125">
        <f t="shared" si="16"/>
        <v>0</v>
      </c>
      <c r="AO30" s="125">
        <f t="shared" si="17"/>
        <v>0</v>
      </c>
      <c r="AP30" s="130"/>
      <c r="AQ30" s="130"/>
      <c r="AR30" s="130"/>
      <c r="AS30" s="130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55"/>
      <c r="BE30" s="55"/>
      <c r="BF30" s="55"/>
      <c r="BG30" s="55"/>
      <c r="BH30" s="55"/>
    </row>
    <row r="31" spans="1:60" ht="12.75">
      <c r="A31" s="193">
        <v>42759</v>
      </c>
      <c r="B31" s="133">
        <v>1</v>
      </c>
      <c r="C31" s="145" t="s">
        <v>117</v>
      </c>
      <c r="D31" s="121"/>
      <c r="E31" s="121"/>
      <c r="F31" s="232"/>
      <c r="G31" s="121"/>
      <c r="H31" s="7"/>
      <c r="I31" s="8"/>
      <c r="J31" s="8">
        <f t="shared" si="18"/>
        <v>0</v>
      </c>
      <c r="K31" s="8">
        <f t="shared" si="0"/>
        <v>0.31666666666666665</v>
      </c>
      <c r="L31" s="8">
        <f t="shared" si="1"/>
        <v>5.6999999999999975</v>
      </c>
      <c r="M31" s="194" t="str">
        <f t="shared" si="2"/>
        <v>-</v>
      </c>
      <c r="N31" s="195">
        <f t="shared" si="3"/>
        <v>5.383333333333331</v>
      </c>
      <c r="O31" s="358"/>
      <c r="P31" s="359"/>
      <c r="Q31" s="188"/>
      <c r="R31" s="58"/>
      <c r="S31" s="9">
        <f t="shared" si="4"/>
        <v>0</v>
      </c>
      <c r="T31" s="9">
        <f t="shared" si="5"/>
        <v>0</v>
      </c>
      <c r="U31" s="9" t="str">
        <f t="shared" si="6"/>
        <v>00:00</v>
      </c>
      <c r="V31" s="9">
        <f t="shared" si="19"/>
        <v>0</v>
      </c>
      <c r="W31" s="9">
        <f t="shared" si="20"/>
        <v>0</v>
      </c>
      <c r="X31" s="38">
        <f t="shared" si="21"/>
        <v>0</v>
      </c>
      <c r="Y31" s="38">
        <f t="shared" si="7"/>
        <v>0</v>
      </c>
      <c r="Z31" s="10" t="str">
        <f t="shared" si="22"/>
        <v>07:36</v>
      </c>
      <c r="AA31" s="10" t="str">
        <f t="shared" si="23"/>
        <v>00:00</v>
      </c>
      <c r="AB31" s="11">
        <v>0.9166666666666666</v>
      </c>
      <c r="AC31" s="11">
        <v>0.25</v>
      </c>
      <c r="AD31" s="12">
        <f t="shared" si="8"/>
        <v>0</v>
      </c>
      <c r="AE31" s="12">
        <f t="shared" si="9"/>
        <v>0</v>
      </c>
      <c r="AF31" s="12">
        <f t="shared" si="10"/>
        <v>0</v>
      </c>
      <c r="AG31" s="9">
        <v>0.7916666666666666</v>
      </c>
      <c r="AH31" s="9">
        <v>0.9166666666666666</v>
      </c>
      <c r="AI31" s="9" t="str">
        <f t="shared" si="11"/>
        <v>00:00</v>
      </c>
      <c r="AJ31" s="9" t="str">
        <f t="shared" si="12"/>
        <v>00:00</v>
      </c>
      <c r="AK31" s="9" t="str">
        <f t="shared" si="13"/>
        <v>00:00</v>
      </c>
      <c r="AL31" s="125">
        <f t="shared" si="14"/>
        <v>0</v>
      </c>
      <c r="AM31" s="125">
        <f t="shared" si="15"/>
        <v>0</v>
      </c>
      <c r="AN31" s="125">
        <f t="shared" si="16"/>
        <v>0</v>
      </c>
      <c r="AO31" s="125">
        <f t="shared" si="17"/>
        <v>0</v>
      </c>
      <c r="AP31" s="130"/>
      <c r="AQ31" s="130"/>
      <c r="AR31" s="130"/>
      <c r="AS31" s="130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55"/>
      <c r="BE31" s="55"/>
      <c r="BF31" s="55"/>
      <c r="BG31" s="55"/>
      <c r="BH31" s="55"/>
    </row>
    <row r="32" spans="1:60" ht="12.75">
      <c r="A32" s="193">
        <v>42760</v>
      </c>
      <c r="B32" s="133">
        <v>1</v>
      </c>
      <c r="C32" s="145" t="s">
        <v>117</v>
      </c>
      <c r="D32" s="121"/>
      <c r="E32" s="121"/>
      <c r="F32" s="232"/>
      <c r="G32" s="121"/>
      <c r="H32" s="7"/>
      <c r="I32" s="8"/>
      <c r="J32" s="8">
        <f t="shared" si="18"/>
        <v>0</v>
      </c>
      <c r="K32" s="8">
        <f t="shared" si="0"/>
        <v>0.31666666666666665</v>
      </c>
      <c r="L32" s="8">
        <f t="shared" si="1"/>
        <v>6.016666666666664</v>
      </c>
      <c r="M32" s="194" t="str">
        <f t="shared" si="2"/>
        <v>-</v>
      </c>
      <c r="N32" s="195">
        <f t="shared" si="3"/>
        <v>5.6999999999999975</v>
      </c>
      <c r="O32" s="358"/>
      <c r="P32" s="359"/>
      <c r="Q32" s="188"/>
      <c r="R32" s="58"/>
      <c r="S32" s="9">
        <f t="shared" si="4"/>
        <v>0</v>
      </c>
      <c r="T32" s="9">
        <f t="shared" si="5"/>
        <v>0</v>
      </c>
      <c r="U32" s="9" t="str">
        <f t="shared" si="6"/>
        <v>00:00</v>
      </c>
      <c r="V32" s="9">
        <f t="shared" si="19"/>
        <v>0</v>
      </c>
      <c r="W32" s="9">
        <f t="shared" si="20"/>
        <v>0</v>
      </c>
      <c r="X32" s="38">
        <f t="shared" si="21"/>
        <v>0</v>
      </c>
      <c r="Y32" s="38">
        <f t="shared" si="7"/>
        <v>0</v>
      </c>
      <c r="Z32" s="10" t="str">
        <f t="shared" si="22"/>
        <v>07:36</v>
      </c>
      <c r="AA32" s="10" t="str">
        <f t="shared" si="23"/>
        <v>00:00</v>
      </c>
      <c r="AB32" s="11">
        <v>0.9166666666666666</v>
      </c>
      <c r="AC32" s="11">
        <v>0.25</v>
      </c>
      <c r="AD32" s="12">
        <f>IF(D32&lt;AC32,IF(E32&lt;AC32,E32-D32,AC32-D32),"00:00")+IF(E32&gt;AB32,IF(D32&gt;AB32,E32-D32,E32-AB32),"00:00")</f>
        <v>0</v>
      </c>
      <c r="AE32" s="12">
        <f t="shared" si="9"/>
        <v>0</v>
      </c>
      <c r="AF32" s="12">
        <f t="shared" si="10"/>
        <v>0</v>
      </c>
      <c r="AG32" s="9">
        <v>0.7916666666666666</v>
      </c>
      <c r="AH32" s="9">
        <v>0.9166666666666666</v>
      </c>
      <c r="AI32" s="9" t="str">
        <f>IF(E32&lt;AG32,"00:00",IF(D32&gt;=AH32,"00:00",(IF(D32&gt;=AG32,IF(E32&lt;AH32,E32-D32,AH32-D32),IF(E32&gt;AH32,AH32-AG32,E32-AG32)))))</f>
        <v>00:00</v>
      </c>
      <c r="AJ32" s="9" t="str">
        <f t="shared" si="12"/>
        <v>00:00</v>
      </c>
      <c r="AK32" s="9" t="str">
        <f t="shared" si="13"/>
        <v>00:00</v>
      </c>
      <c r="AL32" s="125">
        <f t="shared" si="14"/>
        <v>0</v>
      </c>
      <c r="AM32" s="125">
        <f t="shared" si="15"/>
        <v>0</v>
      </c>
      <c r="AN32" s="125">
        <f t="shared" si="16"/>
        <v>0</v>
      </c>
      <c r="AO32" s="125">
        <f t="shared" si="17"/>
        <v>0</v>
      </c>
      <c r="AP32" s="130"/>
      <c r="AQ32" s="130"/>
      <c r="AR32" s="130"/>
      <c r="AS32" s="130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55"/>
      <c r="BE32" s="55"/>
      <c r="BF32" s="55"/>
      <c r="BG32" s="55"/>
      <c r="BH32" s="55"/>
    </row>
    <row r="33" spans="1:60" ht="12.75">
      <c r="A33" s="193">
        <v>42761</v>
      </c>
      <c r="B33" s="133">
        <v>1</v>
      </c>
      <c r="C33" s="145" t="s">
        <v>117</v>
      </c>
      <c r="D33" s="121"/>
      <c r="E33" s="121"/>
      <c r="F33" s="232"/>
      <c r="G33" s="121"/>
      <c r="H33" s="7"/>
      <c r="I33" s="8"/>
      <c r="J33" s="8">
        <f t="shared" si="18"/>
        <v>0</v>
      </c>
      <c r="K33" s="8">
        <f t="shared" si="0"/>
        <v>0.31666666666666665</v>
      </c>
      <c r="L33" s="8">
        <f t="shared" si="1"/>
        <v>6.33333333333333</v>
      </c>
      <c r="M33" s="194" t="str">
        <f t="shared" si="2"/>
        <v>-</v>
      </c>
      <c r="N33" s="195">
        <f t="shared" si="3"/>
        <v>6.016666666666664</v>
      </c>
      <c r="O33" s="358"/>
      <c r="P33" s="359"/>
      <c r="Q33" s="188"/>
      <c r="R33" s="58"/>
      <c r="S33" s="9">
        <f t="shared" si="4"/>
        <v>0</v>
      </c>
      <c r="T33" s="9">
        <f t="shared" si="5"/>
        <v>0</v>
      </c>
      <c r="U33" s="9" t="str">
        <f t="shared" si="6"/>
        <v>00:00</v>
      </c>
      <c r="V33" s="9">
        <f t="shared" si="19"/>
        <v>0</v>
      </c>
      <c r="W33" s="9">
        <f t="shared" si="20"/>
        <v>0</v>
      </c>
      <c r="X33" s="38">
        <f t="shared" si="21"/>
        <v>0</v>
      </c>
      <c r="Y33" s="38">
        <f t="shared" si="7"/>
        <v>0</v>
      </c>
      <c r="Z33" s="10" t="str">
        <f t="shared" si="22"/>
        <v>07:36</v>
      </c>
      <c r="AA33" s="10" t="str">
        <f t="shared" si="23"/>
        <v>00:00</v>
      </c>
      <c r="AB33" s="11">
        <v>0.9166666666666666</v>
      </c>
      <c r="AC33" s="11">
        <v>0.25</v>
      </c>
      <c r="AD33" s="12">
        <f>IF(D33&lt;AC33,IF(E33&lt;AC33,E33-D33,AC33-D33),"00:00")+IF(E33&gt;AB33,IF(D33&gt;AB33,E33-D33,E33-AB33),"00:00")</f>
        <v>0</v>
      </c>
      <c r="AE33" s="12">
        <f t="shared" si="9"/>
        <v>0</v>
      </c>
      <c r="AF33" s="12">
        <f t="shared" si="10"/>
        <v>0</v>
      </c>
      <c r="AG33" s="9">
        <v>0.7916666666666666</v>
      </c>
      <c r="AH33" s="9">
        <v>0.9166666666666666</v>
      </c>
      <c r="AI33" s="9" t="str">
        <f>IF(E33&lt;AG33,"00:00",IF(D33&gt;=AH33,"00:00",(IF(D33&gt;=AG33,IF(E33&lt;AH33,E33-D33,AH33-D33),IF(E33&gt;AH33,AH33-AG33,E33-AG33)))))</f>
        <v>00:00</v>
      </c>
      <c r="AJ33" s="9" t="str">
        <f t="shared" si="12"/>
        <v>00:00</v>
      </c>
      <c r="AK33" s="9" t="str">
        <f t="shared" si="13"/>
        <v>00:00</v>
      </c>
      <c r="AL33" s="125">
        <f t="shared" si="14"/>
        <v>0</v>
      </c>
      <c r="AM33" s="125">
        <f t="shared" si="15"/>
        <v>0</v>
      </c>
      <c r="AN33" s="125">
        <f t="shared" si="16"/>
        <v>0</v>
      </c>
      <c r="AO33" s="125">
        <f t="shared" si="17"/>
        <v>0</v>
      </c>
      <c r="AP33" s="130"/>
      <c r="AQ33" s="130"/>
      <c r="AR33" s="130"/>
      <c r="AS33" s="130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55"/>
      <c r="BE33" s="55"/>
      <c r="BF33" s="55"/>
      <c r="BG33" s="55"/>
      <c r="BH33" s="55"/>
    </row>
    <row r="34" spans="1:60" ht="12.75">
      <c r="A34" s="193">
        <v>42762</v>
      </c>
      <c r="B34" s="133">
        <v>1</v>
      </c>
      <c r="C34" s="145" t="s">
        <v>117</v>
      </c>
      <c r="D34" s="121"/>
      <c r="E34" s="121"/>
      <c r="F34" s="121"/>
      <c r="G34" s="121"/>
      <c r="H34" s="7"/>
      <c r="I34" s="8"/>
      <c r="J34" s="8">
        <f t="shared" si="18"/>
        <v>0</v>
      </c>
      <c r="K34" s="8">
        <f t="shared" si="0"/>
        <v>0.31666666666666665</v>
      </c>
      <c r="L34" s="8">
        <f t="shared" si="1"/>
        <v>6.649999999999997</v>
      </c>
      <c r="M34" s="194" t="str">
        <f t="shared" si="2"/>
        <v>-</v>
      </c>
      <c r="N34" s="195">
        <f t="shared" si="3"/>
        <v>6.33333333333333</v>
      </c>
      <c r="O34" s="358"/>
      <c r="P34" s="359"/>
      <c r="Q34" s="188"/>
      <c r="R34" s="58"/>
      <c r="S34" s="9">
        <f t="shared" si="4"/>
        <v>0</v>
      </c>
      <c r="T34" s="9">
        <f t="shared" si="5"/>
        <v>0</v>
      </c>
      <c r="U34" s="9" t="str">
        <f t="shared" si="6"/>
        <v>00:00</v>
      </c>
      <c r="V34" s="9">
        <f t="shared" si="19"/>
        <v>0</v>
      </c>
      <c r="W34" s="9">
        <f t="shared" si="20"/>
        <v>0</v>
      </c>
      <c r="X34" s="38">
        <f t="shared" si="21"/>
        <v>0</v>
      </c>
      <c r="Y34" s="38">
        <f t="shared" si="7"/>
        <v>0</v>
      </c>
      <c r="Z34" s="10" t="str">
        <f t="shared" si="22"/>
        <v>07:36</v>
      </c>
      <c r="AA34" s="10" t="str">
        <f t="shared" si="23"/>
        <v>00:00</v>
      </c>
      <c r="AB34" s="11">
        <v>0.9166666666666666</v>
      </c>
      <c r="AC34" s="11">
        <v>0.25</v>
      </c>
      <c r="AD34" s="12">
        <f>IF(D34&lt;AC34,IF(E34&lt;AC34,E34-D34,AC34-D34),"00:00")+IF(E34&gt;AB34,IF(D34&gt;AB34,E34-D34,E34-AB34),"00:00")</f>
        <v>0</v>
      </c>
      <c r="AE34" s="12">
        <f t="shared" si="9"/>
        <v>0</v>
      </c>
      <c r="AF34" s="12">
        <f t="shared" si="10"/>
        <v>0</v>
      </c>
      <c r="AG34" s="9">
        <v>0.7916666666666666</v>
      </c>
      <c r="AH34" s="9">
        <v>0.9166666666666666</v>
      </c>
      <c r="AI34" s="9" t="str">
        <f>IF(E34&lt;AG34,"00:00",IF(D34&gt;=AH34,"00:00",(IF(D34&gt;=AG34,IF(E34&lt;AH34,E34-D34,AH34-D34),IF(E34&gt;AH34,AH34-AG34,E34-AG34)))))</f>
        <v>00:00</v>
      </c>
      <c r="AJ34" s="9" t="str">
        <f t="shared" si="12"/>
        <v>00:00</v>
      </c>
      <c r="AK34" s="9" t="str">
        <f t="shared" si="13"/>
        <v>00:00</v>
      </c>
      <c r="AL34" s="125">
        <f t="shared" si="14"/>
        <v>0</v>
      </c>
      <c r="AM34" s="125">
        <f t="shared" si="15"/>
        <v>0</v>
      </c>
      <c r="AN34" s="125">
        <f t="shared" si="16"/>
        <v>0</v>
      </c>
      <c r="AO34" s="125">
        <f t="shared" si="17"/>
        <v>0</v>
      </c>
      <c r="AP34" s="130"/>
      <c r="AQ34" s="130"/>
      <c r="AR34" s="130"/>
      <c r="AS34" s="130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55"/>
      <c r="BE34" s="55"/>
      <c r="BF34" s="55"/>
      <c r="BG34" s="55"/>
      <c r="BH34" s="55"/>
    </row>
    <row r="35" spans="1:60" ht="12.75">
      <c r="A35" s="193">
        <v>42763</v>
      </c>
      <c r="B35" s="133">
        <v>4</v>
      </c>
      <c r="C35" s="145" t="s">
        <v>117</v>
      </c>
      <c r="D35" s="121"/>
      <c r="E35" s="121"/>
      <c r="F35" s="121"/>
      <c r="G35" s="121"/>
      <c r="H35" s="7"/>
      <c r="I35" s="8"/>
      <c r="J35" s="8">
        <f t="shared" si="18"/>
        <v>0</v>
      </c>
      <c r="K35" s="8">
        <f t="shared" si="0"/>
        <v>0.31666666666666665</v>
      </c>
      <c r="L35" s="8">
        <f t="shared" si="1"/>
        <v>6.649999999999997</v>
      </c>
      <c r="M35" s="194" t="str">
        <f t="shared" si="2"/>
        <v>-</v>
      </c>
      <c r="N35" s="195">
        <f t="shared" si="3"/>
        <v>6.33333333333333</v>
      </c>
      <c r="O35" s="358"/>
      <c r="P35" s="359"/>
      <c r="Q35" s="188"/>
      <c r="R35" s="58"/>
      <c r="S35" s="9">
        <f t="shared" si="4"/>
        <v>0</v>
      </c>
      <c r="T35" s="9">
        <f t="shared" si="5"/>
        <v>0</v>
      </c>
      <c r="U35" s="9">
        <f t="shared" si="6"/>
        <v>0</v>
      </c>
      <c r="V35" s="9">
        <f t="shared" si="19"/>
        <v>0</v>
      </c>
      <c r="W35" s="9">
        <f t="shared" si="20"/>
        <v>0</v>
      </c>
      <c r="X35" s="38">
        <f t="shared" si="21"/>
        <v>0</v>
      </c>
      <c r="Y35" s="38">
        <f t="shared" si="7"/>
        <v>0</v>
      </c>
      <c r="Z35" s="10" t="str">
        <f t="shared" si="22"/>
        <v>00:00</v>
      </c>
      <c r="AA35" s="10" t="str">
        <f t="shared" si="23"/>
        <v>00:00</v>
      </c>
      <c r="AB35" s="11">
        <v>0.9166666666666666</v>
      </c>
      <c r="AC35" s="11">
        <v>0.25</v>
      </c>
      <c r="AD35" s="12">
        <f>IF(D35&lt;AC35,IF(E35&lt;AC35,E35-D35,AC35-D35),"00:00")+IF(E35&gt;AB35,IF(D35&gt;AB35,E35-D35,E35-AB35),"00:00")</f>
        <v>0</v>
      </c>
      <c r="AE35" s="12">
        <f t="shared" si="9"/>
        <v>0</v>
      </c>
      <c r="AF35" s="12">
        <f t="shared" si="10"/>
        <v>0</v>
      </c>
      <c r="AG35" s="9">
        <v>0.7916666666666666</v>
      </c>
      <c r="AH35" s="9">
        <v>0.9166666666666666</v>
      </c>
      <c r="AI35" s="9" t="str">
        <f>IF(E35&lt;AG35,"00:00",IF(D35&gt;=AH35,"00:00",(IF(D35&gt;=AG35,IF(E35&lt;AH35,E35-D35,AH35-D35),IF(E35&gt;AH35,AH35-AG35,E35-AG35)))))</f>
        <v>00:00</v>
      </c>
      <c r="AJ35" s="9" t="str">
        <f t="shared" si="12"/>
        <v>00:00</v>
      </c>
      <c r="AK35" s="9" t="str">
        <f t="shared" si="13"/>
        <v>00:00</v>
      </c>
      <c r="AL35" s="125">
        <f t="shared" si="14"/>
        <v>0</v>
      </c>
      <c r="AM35" s="125">
        <f t="shared" si="15"/>
        <v>0</v>
      </c>
      <c r="AN35" s="125">
        <f t="shared" si="16"/>
        <v>0</v>
      </c>
      <c r="AO35" s="125">
        <f t="shared" si="17"/>
        <v>0</v>
      </c>
      <c r="AP35" s="130"/>
      <c r="AQ35" s="130"/>
      <c r="AR35" s="130"/>
      <c r="AS35" s="130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55"/>
      <c r="BE35" s="55"/>
      <c r="BF35" s="55"/>
      <c r="BG35" s="55"/>
      <c r="BH35" s="55"/>
    </row>
    <row r="36" spans="1:60" ht="12.75">
      <c r="A36" s="193">
        <v>42764</v>
      </c>
      <c r="B36" s="133">
        <v>4</v>
      </c>
      <c r="C36" s="145" t="s">
        <v>117</v>
      </c>
      <c r="D36" s="121"/>
      <c r="E36" s="121"/>
      <c r="F36" s="121"/>
      <c r="G36" s="121"/>
      <c r="H36" s="7"/>
      <c r="I36" s="8"/>
      <c r="J36" s="8">
        <f t="shared" si="18"/>
        <v>0</v>
      </c>
      <c r="K36" s="8">
        <f t="shared" si="0"/>
        <v>0.31666666666666665</v>
      </c>
      <c r="L36" s="8">
        <f t="shared" si="1"/>
        <v>6.649999999999997</v>
      </c>
      <c r="M36" s="194" t="str">
        <f t="shared" si="2"/>
        <v>-</v>
      </c>
      <c r="N36" s="195">
        <f t="shared" si="3"/>
        <v>6.33333333333333</v>
      </c>
      <c r="O36" s="358"/>
      <c r="P36" s="359"/>
      <c r="Q36" s="188"/>
      <c r="R36" s="58"/>
      <c r="S36" s="9">
        <f t="shared" si="4"/>
        <v>0</v>
      </c>
      <c r="T36" s="9">
        <f t="shared" si="5"/>
        <v>0</v>
      </c>
      <c r="U36" s="9">
        <f t="shared" si="6"/>
        <v>0</v>
      </c>
      <c r="V36" s="9">
        <f t="shared" si="19"/>
        <v>0</v>
      </c>
      <c r="W36" s="9">
        <f t="shared" si="20"/>
        <v>0</v>
      </c>
      <c r="X36" s="38">
        <f t="shared" si="21"/>
        <v>0</v>
      </c>
      <c r="Y36" s="38">
        <f t="shared" si="7"/>
        <v>0</v>
      </c>
      <c r="Z36" s="10" t="str">
        <f t="shared" si="22"/>
        <v>00:00</v>
      </c>
      <c r="AA36" s="10" t="str">
        <f t="shared" si="23"/>
        <v>00:00</v>
      </c>
      <c r="AB36" s="11">
        <v>0.9166666666666666</v>
      </c>
      <c r="AC36" s="11">
        <v>0.25</v>
      </c>
      <c r="AD36" s="12">
        <f t="shared" si="8"/>
        <v>0</v>
      </c>
      <c r="AE36" s="12">
        <f t="shared" si="9"/>
        <v>0</v>
      </c>
      <c r="AF36" s="12">
        <f t="shared" si="10"/>
        <v>0</v>
      </c>
      <c r="AG36" s="9">
        <v>0.7916666666666666</v>
      </c>
      <c r="AH36" s="9">
        <v>0.9166666666666666</v>
      </c>
      <c r="AI36" s="9" t="str">
        <f t="shared" si="11"/>
        <v>00:00</v>
      </c>
      <c r="AJ36" s="9" t="str">
        <f t="shared" si="12"/>
        <v>00:00</v>
      </c>
      <c r="AK36" s="9" t="str">
        <f t="shared" si="13"/>
        <v>00:00</v>
      </c>
      <c r="AL36" s="125">
        <f t="shared" si="14"/>
        <v>0</v>
      </c>
      <c r="AM36" s="125">
        <f t="shared" si="15"/>
        <v>0</v>
      </c>
      <c r="AN36" s="125">
        <f t="shared" si="16"/>
        <v>0</v>
      </c>
      <c r="AO36" s="125">
        <f t="shared" si="17"/>
        <v>0</v>
      </c>
      <c r="AP36" s="130"/>
      <c r="AQ36" s="130"/>
      <c r="AR36" s="130"/>
      <c r="AS36" s="130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55"/>
      <c r="BE36" s="55"/>
      <c r="BF36" s="55"/>
      <c r="BG36" s="55"/>
      <c r="BH36" s="55"/>
    </row>
    <row r="37" spans="1:60" ht="12.75">
      <c r="A37" s="193">
        <v>42765</v>
      </c>
      <c r="B37" s="133">
        <v>1</v>
      </c>
      <c r="C37" s="145" t="s">
        <v>117</v>
      </c>
      <c r="D37" s="121"/>
      <c r="E37" s="121"/>
      <c r="F37" s="121"/>
      <c r="G37" s="121"/>
      <c r="H37" s="7"/>
      <c r="I37" s="8"/>
      <c r="J37" s="8">
        <f t="shared" si="18"/>
        <v>0</v>
      </c>
      <c r="K37" s="8">
        <f t="shared" si="0"/>
        <v>0.31666666666666665</v>
      </c>
      <c r="L37" s="8">
        <f t="shared" si="1"/>
        <v>6.966666666666663</v>
      </c>
      <c r="M37" s="194" t="str">
        <f t="shared" si="2"/>
        <v>-</v>
      </c>
      <c r="N37" s="195">
        <f t="shared" si="3"/>
        <v>6.649999999999997</v>
      </c>
      <c r="O37" s="358"/>
      <c r="P37" s="359"/>
      <c r="Q37" s="188"/>
      <c r="R37" s="58"/>
      <c r="S37" s="9">
        <f t="shared" si="4"/>
        <v>0</v>
      </c>
      <c r="T37" s="9">
        <f t="shared" si="5"/>
        <v>0</v>
      </c>
      <c r="U37" s="9" t="str">
        <f t="shared" si="6"/>
        <v>00:00</v>
      </c>
      <c r="V37" s="9">
        <f t="shared" si="19"/>
        <v>0</v>
      </c>
      <c r="W37" s="9">
        <f t="shared" si="20"/>
        <v>0</v>
      </c>
      <c r="X37" s="38">
        <f t="shared" si="21"/>
        <v>0</v>
      </c>
      <c r="Y37" s="38">
        <f t="shared" si="7"/>
        <v>0</v>
      </c>
      <c r="Z37" s="10" t="str">
        <f t="shared" si="22"/>
        <v>07:36</v>
      </c>
      <c r="AA37" s="10" t="str">
        <f t="shared" si="23"/>
        <v>00:00</v>
      </c>
      <c r="AB37" s="11">
        <v>0.9166666666666666</v>
      </c>
      <c r="AC37" s="11">
        <v>0.25</v>
      </c>
      <c r="AD37" s="12">
        <f t="shared" si="8"/>
        <v>0</v>
      </c>
      <c r="AE37" s="12">
        <f t="shared" si="9"/>
        <v>0</v>
      </c>
      <c r="AF37" s="12">
        <f t="shared" si="10"/>
        <v>0</v>
      </c>
      <c r="AG37" s="9">
        <v>0.7916666666666666</v>
      </c>
      <c r="AH37" s="9">
        <v>0.9166666666666666</v>
      </c>
      <c r="AI37" s="9" t="str">
        <f t="shared" si="11"/>
        <v>00:00</v>
      </c>
      <c r="AJ37" s="9" t="str">
        <f t="shared" si="12"/>
        <v>00:00</v>
      </c>
      <c r="AK37" s="9" t="str">
        <f t="shared" si="13"/>
        <v>00:00</v>
      </c>
      <c r="AL37" s="125">
        <f t="shared" si="14"/>
        <v>0</v>
      </c>
      <c r="AM37" s="125">
        <f t="shared" si="15"/>
        <v>0</v>
      </c>
      <c r="AN37" s="125">
        <f t="shared" si="16"/>
        <v>0</v>
      </c>
      <c r="AO37" s="125">
        <f t="shared" si="17"/>
        <v>0</v>
      </c>
      <c r="AP37" s="130"/>
      <c r="AQ37" s="130"/>
      <c r="AR37" s="130"/>
      <c r="AS37" s="130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55"/>
      <c r="BE37" s="55"/>
      <c r="BF37" s="55"/>
      <c r="BG37" s="55"/>
      <c r="BH37" s="55"/>
    </row>
    <row r="38" spans="1:60" ht="12.75">
      <c r="A38" s="193">
        <v>42766</v>
      </c>
      <c r="B38" s="166">
        <v>1</v>
      </c>
      <c r="C38" s="167" t="s">
        <v>117</v>
      </c>
      <c r="D38" s="121"/>
      <c r="E38" s="121"/>
      <c r="F38" s="121"/>
      <c r="G38" s="121"/>
      <c r="H38" s="8"/>
      <c r="I38" s="8"/>
      <c r="J38" s="8">
        <f t="shared" si="18"/>
        <v>0</v>
      </c>
      <c r="K38" s="8">
        <f t="shared" si="0"/>
        <v>0.31666666666666665</v>
      </c>
      <c r="L38" s="8">
        <f t="shared" si="1"/>
        <v>7.28333333333333</v>
      </c>
      <c r="M38" s="194" t="str">
        <f t="shared" si="2"/>
        <v>-</v>
      </c>
      <c r="N38" s="195">
        <f t="shared" si="3"/>
        <v>6.966666666666663</v>
      </c>
      <c r="O38" s="358"/>
      <c r="P38" s="359"/>
      <c r="Q38" s="188"/>
      <c r="R38" s="58"/>
      <c r="S38" s="9">
        <f t="shared" si="4"/>
        <v>0</v>
      </c>
      <c r="T38" s="9">
        <f t="shared" si="5"/>
        <v>0</v>
      </c>
      <c r="U38" s="9" t="str">
        <f t="shared" si="6"/>
        <v>00:00</v>
      </c>
      <c r="V38" s="9">
        <f t="shared" si="19"/>
        <v>0</v>
      </c>
      <c r="W38" s="9">
        <f t="shared" si="20"/>
        <v>0</v>
      </c>
      <c r="X38" s="38">
        <f t="shared" si="21"/>
        <v>0</v>
      </c>
      <c r="Y38" s="38">
        <f t="shared" si="7"/>
        <v>0</v>
      </c>
      <c r="Z38" s="10" t="str">
        <f t="shared" si="22"/>
        <v>07:36</v>
      </c>
      <c r="AA38" s="10" t="str">
        <f t="shared" si="23"/>
        <v>00:00</v>
      </c>
      <c r="AB38" s="11">
        <v>0.9166666666666666</v>
      </c>
      <c r="AC38" s="11">
        <v>0.25</v>
      </c>
      <c r="AD38" s="12">
        <f t="shared" si="8"/>
        <v>0</v>
      </c>
      <c r="AE38" s="12">
        <f t="shared" si="9"/>
        <v>0</v>
      </c>
      <c r="AF38" s="12">
        <f t="shared" si="10"/>
        <v>0</v>
      </c>
      <c r="AG38" s="9">
        <v>0.7916666666666666</v>
      </c>
      <c r="AH38" s="9">
        <v>0.9166666666666666</v>
      </c>
      <c r="AI38" s="9" t="str">
        <f t="shared" si="11"/>
        <v>00:00</v>
      </c>
      <c r="AJ38" s="9" t="str">
        <f t="shared" si="12"/>
        <v>00:00</v>
      </c>
      <c r="AK38" s="9" t="str">
        <f t="shared" si="13"/>
        <v>00:00</v>
      </c>
      <c r="AL38" s="125">
        <f t="shared" si="14"/>
        <v>0</v>
      </c>
      <c r="AM38" s="125">
        <f t="shared" si="15"/>
        <v>0</v>
      </c>
      <c r="AN38" s="125">
        <f t="shared" si="16"/>
        <v>0</v>
      </c>
      <c r="AO38" s="125">
        <f t="shared" si="17"/>
        <v>0</v>
      </c>
      <c r="AP38" s="130"/>
      <c r="AQ38" s="130"/>
      <c r="AR38" s="130"/>
      <c r="AS38" s="130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55"/>
      <c r="BE38" s="55"/>
      <c r="BF38" s="55"/>
      <c r="BG38" s="55"/>
      <c r="BH38" s="55"/>
    </row>
    <row r="39" spans="1:60" ht="12.75">
      <c r="A39" s="175"/>
      <c r="B39" s="175"/>
      <c r="C39" s="175"/>
      <c r="D39" s="216"/>
      <c r="E39" s="216"/>
      <c r="F39" s="196"/>
      <c r="G39" s="196"/>
      <c r="H39" s="112"/>
      <c r="I39" s="112"/>
      <c r="J39" s="112"/>
      <c r="K39" s="197" t="s">
        <v>86</v>
      </c>
      <c r="L39" s="198"/>
      <c r="M39" s="199" t="str">
        <f>M38</f>
        <v>-</v>
      </c>
      <c r="N39" s="200">
        <f>N38</f>
        <v>6.966666666666663</v>
      </c>
      <c r="O39" s="112"/>
      <c r="P39" s="112"/>
      <c r="Q39" s="112"/>
      <c r="R39" s="56"/>
      <c r="S39" s="74">
        <f>SUM(S8:S38)</f>
        <v>0</v>
      </c>
      <c r="T39" s="75">
        <f>SUM(T8:T38)</f>
        <v>0</v>
      </c>
      <c r="U39" s="76">
        <f>SUM(U8:U38)</f>
        <v>0</v>
      </c>
      <c r="AL39" s="125"/>
      <c r="AM39" s="125"/>
      <c r="AN39" s="125"/>
      <c r="AO39" s="125"/>
      <c r="AT39" s="104">
        <f>SUM(AT8:AT38)</f>
        <v>0</v>
      </c>
      <c r="AU39" s="104">
        <f aca="true" t="shared" si="24" ref="AU39:BC39">SUM(AU8:AU38)</f>
        <v>0</v>
      </c>
      <c r="AV39" s="104">
        <f t="shared" si="24"/>
        <v>0</v>
      </c>
      <c r="AW39" s="104">
        <f t="shared" si="24"/>
        <v>0</v>
      </c>
      <c r="AX39" s="104">
        <f t="shared" si="24"/>
        <v>0</v>
      </c>
      <c r="AY39" s="104">
        <f t="shared" si="24"/>
        <v>0</v>
      </c>
      <c r="AZ39" s="104">
        <f t="shared" si="24"/>
        <v>0</v>
      </c>
      <c r="BA39" s="104">
        <f t="shared" si="24"/>
        <v>0</v>
      </c>
      <c r="BB39" s="104">
        <f t="shared" si="24"/>
        <v>0</v>
      </c>
      <c r="BC39" s="104">
        <f t="shared" si="24"/>
        <v>0</v>
      </c>
      <c r="BD39" s="55"/>
      <c r="BE39" s="55"/>
      <c r="BF39" s="55"/>
      <c r="BG39" s="55"/>
      <c r="BH39" s="55"/>
    </row>
    <row r="40" spans="1:60" ht="12.75">
      <c r="A40" s="175"/>
      <c r="B40" s="175"/>
      <c r="C40" s="175"/>
      <c r="D40" s="216"/>
      <c r="E40" s="216"/>
      <c r="F40" s="196"/>
      <c r="G40" s="196"/>
      <c r="H40" s="112"/>
      <c r="I40" s="112"/>
      <c r="J40" s="112"/>
      <c r="K40" s="175"/>
      <c r="L40" s="175"/>
      <c r="M40" s="201"/>
      <c r="N40" s="202"/>
      <c r="O40" s="112"/>
      <c r="P40" s="112"/>
      <c r="Q40" s="112"/>
      <c r="R40" s="56"/>
      <c r="S40" s="170"/>
      <c r="T40" s="170"/>
      <c r="U40" s="170"/>
      <c r="AL40" s="125"/>
      <c r="AM40" s="125"/>
      <c r="AN40" s="125"/>
      <c r="AO40" s="12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55"/>
      <c r="BE40" s="55"/>
      <c r="BF40" s="55"/>
      <c r="BG40" s="55"/>
      <c r="BH40" s="55"/>
    </row>
    <row r="41" spans="1:60" ht="12.75">
      <c r="A41" s="175"/>
      <c r="B41" s="175"/>
      <c r="C41" s="175"/>
      <c r="D41" s="216"/>
      <c r="E41" s="216"/>
      <c r="F41" s="196"/>
      <c r="G41" s="196"/>
      <c r="H41" s="112"/>
      <c r="I41" s="112"/>
      <c r="J41" s="112"/>
      <c r="K41" s="175"/>
      <c r="L41" s="175"/>
      <c r="M41" s="201"/>
      <c r="N41" s="202"/>
      <c r="O41" s="112"/>
      <c r="P41" s="112"/>
      <c r="Q41" s="112"/>
      <c r="R41" s="56"/>
      <c r="S41" s="170"/>
      <c r="T41" s="170"/>
      <c r="U41" s="170"/>
      <c r="AL41" s="125"/>
      <c r="AM41" s="125"/>
      <c r="AN41" s="125"/>
      <c r="AO41" s="12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55"/>
      <c r="BE41" s="55"/>
      <c r="BF41" s="55"/>
      <c r="BG41" s="55"/>
      <c r="BH41" s="55"/>
    </row>
    <row r="42" spans="1:60" ht="12.75">
      <c r="A42" s="175"/>
      <c r="B42" s="175"/>
      <c r="C42" s="175"/>
      <c r="D42" s="216"/>
      <c r="E42" s="216"/>
      <c r="F42" s="196"/>
      <c r="G42" s="196"/>
      <c r="H42" s="112"/>
      <c r="I42" s="112"/>
      <c r="J42" s="112"/>
      <c r="K42" s="175"/>
      <c r="L42" s="175"/>
      <c r="M42" s="201"/>
      <c r="N42" s="202"/>
      <c r="O42" s="112"/>
      <c r="P42" s="112"/>
      <c r="Q42" s="112"/>
      <c r="R42" s="56"/>
      <c r="S42" s="170"/>
      <c r="T42" s="170"/>
      <c r="U42" s="170"/>
      <c r="AL42" s="125"/>
      <c r="AM42" s="125"/>
      <c r="AN42" s="125"/>
      <c r="AO42" s="12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55"/>
      <c r="BE42" s="55"/>
      <c r="BF42" s="55"/>
      <c r="BG42" s="55"/>
      <c r="BH42" s="55"/>
    </row>
    <row r="43" spans="1:60" ht="12.75">
      <c r="A43" s="175"/>
      <c r="B43" s="175"/>
      <c r="C43" s="175"/>
      <c r="D43" s="216"/>
      <c r="E43" s="216"/>
      <c r="F43" s="196"/>
      <c r="G43" s="196"/>
      <c r="H43" s="112"/>
      <c r="I43" s="112"/>
      <c r="J43" s="112"/>
      <c r="K43" s="175"/>
      <c r="L43" s="175"/>
      <c r="M43" s="201"/>
      <c r="N43" s="202"/>
      <c r="O43" s="112"/>
      <c r="P43" s="112"/>
      <c r="Q43" s="112"/>
      <c r="R43" s="56"/>
      <c r="S43" s="170"/>
      <c r="T43" s="170"/>
      <c r="U43" s="170"/>
      <c r="AL43" s="125"/>
      <c r="AM43" s="125"/>
      <c r="AN43" s="125"/>
      <c r="AO43" s="12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55"/>
      <c r="BE43" s="55"/>
      <c r="BF43" s="55"/>
      <c r="BG43" s="55"/>
      <c r="BH43" s="55"/>
    </row>
    <row r="44" spans="1:60" ht="12.75">
      <c r="A44" s="204"/>
      <c r="B44" s="169"/>
      <c r="C44" s="175"/>
      <c r="D44" s="196"/>
      <c r="E44" s="196"/>
      <c r="F44" s="196"/>
      <c r="G44" s="196"/>
      <c r="H44" s="112"/>
      <c r="I44" s="112"/>
      <c r="J44" s="188"/>
      <c r="K44" s="112"/>
      <c r="L44" s="112"/>
      <c r="M44" s="112"/>
      <c r="N44" s="112"/>
      <c r="O44" s="112"/>
      <c r="P44" s="112"/>
      <c r="Q44" s="112"/>
      <c r="R44" s="56"/>
      <c r="U44" s="9"/>
      <c r="AL44" s="125"/>
      <c r="AM44" s="125"/>
      <c r="AN44" s="125"/>
      <c r="AO44" s="125"/>
      <c r="BD44" s="55"/>
      <c r="BE44" s="55"/>
      <c r="BF44" s="55"/>
      <c r="BG44" s="55"/>
      <c r="BH44" s="55"/>
    </row>
    <row r="45" spans="1:60" ht="12.75">
      <c r="A45" s="205">
        <v>42767</v>
      </c>
      <c r="B45" s="168">
        <v>1</v>
      </c>
      <c r="C45" s="145" t="s">
        <v>117</v>
      </c>
      <c r="D45" s="121"/>
      <c r="E45" s="121"/>
      <c r="F45" s="121"/>
      <c r="G45" s="121"/>
      <c r="H45" s="7"/>
      <c r="I45" s="7"/>
      <c r="J45" s="174">
        <f t="shared" si="18"/>
        <v>0</v>
      </c>
      <c r="K45" s="8">
        <f>J45</f>
        <v>0</v>
      </c>
      <c r="L45" s="8">
        <f>Z45+"00:00"</f>
        <v>0.31666666666666665</v>
      </c>
      <c r="M45" s="194" t="str">
        <f>IF(K45&gt;=L45,"+","-")</f>
        <v>-</v>
      </c>
      <c r="N45" s="195">
        <f>IF(K45=L45,"00:00",IF(K45&gt;L45,K45-L45,L45-K45))</f>
        <v>0.31666666666666665</v>
      </c>
      <c r="O45" s="358"/>
      <c r="P45" s="359"/>
      <c r="Q45" s="188"/>
      <c r="R45" s="58"/>
      <c r="S45" s="123">
        <f aca="true" t="shared" si="25" ref="S45:S71">SUM(AD45:AF45)</f>
        <v>0</v>
      </c>
      <c r="T45" s="9">
        <f aca="true" t="shared" si="26" ref="T45:T71">SUM(AI45:AK45)</f>
        <v>0</v>
      </c>
      <c r="U45" s="9" t="str">
        <f aca="true" t="shared" si="27" ref="U45:U72">IF(B45=4,J45,IF(B45=9,J45,"00:00"))</f>
        <v>00:00</v>
      </c>
      <c r="V45" s="9">
        <f>IF(B45=7,"07:36"+V38,"00:00"+V38)</f>
        <v>0</v>
      </c>
      <c r="W45" s="9">
        <f>IF(B45=2,"07:36"+W38,IF(B45=3,"03:48"+W38,"00:00"+W38))</f>
        <v>0</v>
      </c>
      <c r="X45" s="38">
        <f>IF(B45=8,1,IF(B45=9,1,0))</f>
        <v>0</v>
      </c>
      <c r="Y45" s="38">
        <f aca="true" t="shared" si="28" ref="Y45:Y71">IF(B45=9,1,0)</f>
        <v>0</v>
      </c>
      <c r="Z45" s="10" t="str">
        <f aca="true" t="shared" si="29" ref="Z45:Z71">IF(B45=1,"07:36",IF(B45=2,"07:36",IF(B45=3,"07:36",IF(B45=6,"07:36",IF(B45=7,"7:36",IF(B45=8,"07:36",IF(B45=9,"07:36",IF(B45=5,"07:36","00:00"))))))))</f>
        <v>07:36</v>
      </c>
      <c r="AA45" s="10" t="str">
        <f aca="true" t="shared" si="30" ref="AA45:AA71">IF(B45=1,"00:00",IF(B45=2,"7:36",IF(B45=3,"03:48",IF(B45=6,"07:36",IF(B45=7,"07:36",IF(B45=8,"07:36",IF(B45=9,"00:00",IF(B45=5,"07:36","00:00"))))))))</f>
        <v>00:00</v>
      </c>
      <c r="AB45" s="11">
        <v>0.9166666666666666</v>
      </c>
      <c r="AC45" s="11">
        <v>0.25</v>
      </c>
      <c r="AD45" s="12">
        <f>IF(D45&lt;AC45,IF(E45&lt;AC45,E45-D45,AC45-D45),"00:00")+IF(E45&gt;AB45,IF(D45&gt;AB45,E45-D45,E45-AB45),"00:00")</f>
        <v>0</v>
      </c>
      <c r="AE45" s="12">
        <f aca="true" t="shared" si="31" ref="AE45:AE73">IF(F45&lt;AC45,IF(G45&lt;AC45,G45-F45,AC45-F45),"00:00")+IF(G45&gt;AB45,IF(F45&gt;AB45,G45-F45,G45-AB45),"00:00")</f>
        <v>0</v>
      </c>
      <c r="AF45" s="12">
        <f aca="true" t="shared" si="32" ref="AF45:AF73">IF(H45&lt;AC45,IF(I45&lt;AC45,I45-H45,AC45-H45),"00:00")+IF(I45&gt;AB45,IF(H45&gt;AB45,I45-H45,I45-AB45),"00:00")</f>
        <v>0</v>
      </c>
      <c r="AG45" s="9">
        <v>0.7916666666666666</v>
      </c>
      <c r="AH45" s="9">
        <v>0.9166666666666666</v>
      </c>
      <c r="AI45" s="9" t="str">
        <f>IF(E45&lt;AG45,"00:00",IF(D45&gt;=AH45,"00:00",(IF(D45&gt;=AG45,IF(E45&lt;AH45,E45-D45,AH45-D45),IF(E45&gt;AH45,AH45-AG45,E45-AG45)))))</f>
        <v>00:00</v>
      </c>
      <c r="AJ45" s="9" t="str">
        <f aca="true" t="shared" si="33" ref="AJ45:AJ73">IF(G45&lt;AG45,"00:00",IF(F45&gt;=AH45,"00:00",(IF(F45&gt;=AG45,IF(G45&lt;AH45,G45-F45,AH45-F45),IF(G45&gt;AH45,AH45-AG45,G45-AG45)))))</f>
        <v>00:00</v>
      </c>
      <c r="AK45" s="9" t="str">
        <f aca="true" t="shared" si="34" ref="AK45:AK73">IF(I45&lt;AG45,"00:00",IF(H45&gt;=AH45,"00:00",(IF(H45&gt;=AG45,IF(I45&lt;AH45,I45-H45,AH45-H45),IF(I45&gt;AH45,AH45-AG45,I45-AG45)))))</f>
        <v>00:00</v>
      </c>
      <c r="AL45" s="125">
        <f>IF(C45="J",E45-D45,IF(E45-D45&lt;zes,E45-D45,IF(E45-D45&lt;vier,E45-D45-dertig,IF(E45-D45&lt;twee,E45-D45-zestig,E45-D45-negentig))))</f>
        <v>0</v>
      </c>
      <c r="AM45" s="125">
        <f aca="true" t="shared" si="35" ref="AM45:AM72">IF(C45="J",G45-F45,IF(G45-F45&lt;zes,G45-F45,IF(G45-F45&lt;vier,G45-F45-dertig,IF(G45-F45&lt;twee,G45-F45-zestig,G45-F45-negentig))))</f>
        <v>0</v>
      </c>
      <c r="AN45" s="125">
        <f aca="true" t="shared" si="36" ref="AN45:AN72">IF(C45="J",I45-H45,IF(I45-H45&lt;zes,I45-H45,IF(I45-H45&lt;vier,I45-H45-dertig,IF(I45-H45&lt;twee,I45-H45-zestig,I45-H45-negentig))))</f>
        <v>0</v>
      </c>
      <c r="AO45" s="125">
        <f aca="true" t="shared" si="37" ref="AO45:AO73">AL45+AM45++AN45+AA45</f>
        <v>0</v>
      </c>
      <c r="AP45" s="130"/>
      <c r="AQ45" s="130"/>
      <c r="AR45" s="130"/>
      <c r="AS45" s="130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55"/>
      <c r="BE45" s="55"/>
      <c r="BF45" s="55"/>
      <c r="BG45" s="55"/>
      <c r="BH45" s="55"/>
    </row>
    <row r="46" spans="1:60" ht="12.75">
      <c r="A46" s="205">
        <v>42768</v>
      </c>
      <c r="B46" s="133">
        <v>1</v>
      </c>
      <c r="C46" s="145" t="s">
        <v>117</v>
      </c>
      <c r="D46" s="121"/>
      <c r="E46" s="121"/>
      <c r="F46" s="121"/>
      <c r="G46" s="121"/>
      <c r="H46" s="7"/>
      <c r="I46" s="7"/>
      <c r="J46" s="8">
        <f t="shared" si="18"/>
        <v>0</v>
      </c>
      <c r="K46" s="8">
        <f aca="true" t="shared" si="38" ref="K46:K71">SUM(K45,J46)</f>
        <v>0</v>
      </c>
      <c r="L46" s="8">
        <f aca="true" t="shared" si="39" ref="L46:L73">SUM(L45+Z46)</f>
        <v>0.6333333333333333</v>
      </c>
      <c r="M46" s="194" t="str">
        <f aca="true" t="shared" si="40" ref="M46:M71">IF(K46&gt;=L46,"+","-")</f>
        <v>-</v>
      </c>
      <c r="N46" s="195">
        <f aca="true" t="shared" si="41" ref="N46:N71">IF(K46=L46,"00:00",IF(K46&gt;L46,K46-L46,L46-K46))</f>
        <v>0.6333333333333333</v>
      </c>
      <c r="O46" s="358"/>
      <c r="P46" s="359"/>
      <c r="Q46" s="188"/>
      <c r="R46" s="58"/>
      <c r="S46" s="123">
        <f t="shared" si="25"/>
        <v>0</v>
      </c>
      <c r="T46" s="9">
        <f t="shared" si="26"/>
        <v>0</v>
      </c>
      <c r="U46" s="9" t="str">
        <f t="shared" si="27"/>
        <v>00:00</v>
      </c>
      <c r="V46" s="9">
        <f aca="true" t="shared" si="42" ref="V46:V73">IF(B46=7,"07:36"+V45,"00:00"+V45)</f>
        <v>0</v>
      </c>
      <c r="W46" s="9">
        <f aca="true" t="shared" si="43" ref="W46:W73">IF(B46=2,"07:36"+W45,IF(B46=3,"03:48"+W45,"00:00"+W45))</f>
        <v>0</v>
      </c>
      <c r="X46" s="38">
        <f aca="true" t="shared" si="44" ref="X46:X72">IF(B46=8,1,IF(B46=9,1,0))</f>
        <v>0</v>
      </c>
      <c r="Y46" s="38">
        <f t="shared" si="28"/>
        <v>0</v>
      </c>
      <c r="Z46" s="10" t="str">
        <f t="shared" si="29"/>
        <v>07:36</v>
      </c>
      <c r="AA46" s="10" t="str">
        <f t="shared" si="30"/>
        <v>00:00</v>
      </c>
      <c r="AB46" s="11">
        <v>0.9166666666666666</v>
      </c>
      <c r="AC46" s="11">
        <v>0.25</v>
      </c>
      <c r="AD46" s="12">
        <f aca="true" t="shared" si="45" ref="AD46:AD72">IF(D46&lt;AC46,IF(E46&lt;AC46,E46-D46,AC46-D46),"00:00")+IF(E46&gt;AB46,IF(D46&gt;AB46,E46-D46,E46-AB46),"00:00")</f>
        <v>0</v>
      </c>
      <c r="AE46" s="12">
        <f t="shared" si="31"/>
        <v>0</v>
      </c>
      <c r="AF46" s="12">
        <f t="shared" si="32"/>
        <v>0</v>
      </c>
      <c r="AG46" s="9">
        <v>0.7916666666666666</v>
      </c>
      <c r="AH46" s="9">
        <v>0.9166666666666666</v>
      </c>
      <c r="AI46" s="9" t="str">
        <f aca="true" t="shared" si="46" ref="AI46:AI72">IF(E46&lt;AG46,"00:00",IF(D46&gt;=AH46,"00:00",(IF(D46&gt;=AG46,IF(E46&lt;AH46,E46-D46,AH46-D46),IF(E46&gt;AH46,AH46-AG46,E46-AG46)))))</f>
        <v>00:00</v>
      </c>
      <c r="AJ46" s="9" t="str">
        <f t="shared" si="33"/>
        <v>00:00</v>
      </c>
      <c r="AK46" s="9" t="str">
        <f t="shared" si="34"/>
        <v>00:00</v>
      </c>
      <c r="AL46" s="125">
        <f aca="true" t="shared" si="47" ref="AL46:AL72">IF(C46="J",E46-D46,IF(E46-D46&lt;zes,E46-D46,IF(E46-D46&lt;vier,E46-D46-dertig,IF(E46-D46&lt;twee,E46-D46-zestig,E46-D46-negentig))))</f>
        <v>0</v>
      </c>
      <c r="AM46" s="125">
        <f t="shared" si="35"/>
        <v>0</v>
      </c>
      <c r="AN46" s="125">
        <f t="shared" si="36"/>
        <v>0</v>
      </c>
      <c r="AO46" s="125">
        <f t="shared" si="37"/>
        <v>0</v>
      </c>
      <c r="AP46" s="130"/>
      <c r="AQ46" s="130"/>
      <c r="AR46" s="130"/>
      <c r="AS46" s="130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55"/>
      <c r="BE46" s="55"/>
      <c r="BF46" s="55"/>
      <c r="BG46" s="55"/>
      <c r="BH46" s="55"/>
    </row>
    <row r="47" spans="1:60" ht="12.75">
      <c r="A47" s="205">
        <v>42769</v>
      </c>
      <c r="B47" s="133">
        <v>1</v>
      </c>
      <c r="C47" s="145" t="s">
        <v>117</v>
      </c>
      <c r="D47" s="121"/>
      <c r="E47" s="121"/>
      <c r="F47" s="121"/>
      <c r="G47" s="121"/>
      <c r="H47" s="7"/>
      <c r="I47" s="7"/>
      <c r="J47" s="8">
        <f t="shared" si="18"/>
        <v>0</v>
      </c>
      <c r="K47" s="8">
        <f t="shared" si="38"/>
        <v>0</v>
      </c>
      <c r="L47" s="8">
        <f t="shared" si="39"/>
        <v>0.95</v>
      </c>
      <c r="M47" s="194" t="str">
        <f t="shared" si="40"/>
        <v>-</v>
      </c>
      <c r="N47" s="195">
        <f t="shared" si="41"/>
        <v>0.95</v>
      </c>
      <c r="O47" s="356"/>
      <c r="P47" s="357"/>
      <c r="Q47" s="188"/>
      <c r="R47" s="58"/>
      <c r="S47" s="123">
        <f t="shared" si="25"/>
        <v>0</v>
      </c>
      <c r="T47" s="9">
        <f t="shared" si="26"/>
        <v>0</v>
      </c>
      <c r="U47" s="9" t="str">
        <f t="shared" si="27"/>
        <v>00:00</v>
      </c>
      <c r="V47" s="9">
        <f t="shared" si="42"/>
        <v>0</v>
      </c>
      <c r="W47" s="9">
        <f t="shared" si="43"/>
        <v>0</v>
      </c>
      <c r="X47" s="38">
        <f t="shared" si="44"/>
        <v>0</v>
      </c>
      <c r="Y47" s="38">
        <f t="shared" si="28"/>
        <v>0</v>
      </c>
      <c r="Z47" s="10" t="str">
        <f t="shared" si="29"/>
        <v>07:36</v>
      </c>
      <c r="AA47" s="10" t="str">
        <f t="shared" si="30"/>
        <v>00:00</v>
      </c>
      <c r="AB47" s="11">
        <v>0.9166666666666666</v>
      </c>
      <c r="AC47" s="11">
        <v>0.25</v>
      </c>
      <c r="AD47" s="12">
        <f t="shared" si="45"/>
        <v>0</v>
      </c>
      <c r="AE47" s="12">
        <f t="shared" si="31"/>
        <v>0</v>
      </c>
      <c r="AF47" s="12">
        <f t="shared" si="32"/>
        <v>0</v>
      </c>
      <c r="AG47" s="9">
        <v>0.7916666666666666</v>
      </c>
      <c r="AH47" s="9">
        <v>0.9166666666666666</v>
      </c>
      <c r="AI47" s="9" t="str">
        <f t="shared" si="46"/>
        <v>00:00</v>
      </c>
      <c r="AJ47" s="9" t="str">
        <f t="shared" si="33"/>
        <v>00:00</v>
      </c>
      <c r="AK47" s="9" t="str">
        <f t="shared" si="34"/>
        <v>00:00</v>
      </c>
      <c r="AL47" s="125">
        <f t="shared" si="47"/>
        <v>0</v>
      </c>
      <c r="AM47" s="125">
        <f t="shared" si="35"/>
        <v>0</v>
      </c>
      <c r="AN47" s="125">
        <f t="shared" si="36"/>
        <v>0</v>
      </c>
      <c r="AO47" s="125">
        <f t="shared" si="37"/>
        <v>0</v>
      </c>
      <c r="AP47" s="130"/>
      <c r="AQ47" s="130"/>
      <c r="AR47" s="130"/>
      <c r="AS47" s="130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55"/>
      <c r="BE47" s="55"/>
      <c r="BF47" s="55"/>
      <c r="BG47" s="55"/>
      <c r="BH47" s="55"/>
    </row>
    <row r="48" spans="1:60" ht="12.75">
      <c r="A48" s="205">
        <v>42770</v>
      </c>
      <c r="B48" s="133">
        <v>4</v>
      </c>
      <c r="C48" s="145" t="s">
        <v>117</v>
      </c>
      <c r="D48" s="121"/>
      <c r="E48" s="121"/>
      <c r="F48" s="121"/>
      <c r="G48" s="121"/>
      <c r="H48" s="7"/>
      <c r="I48" s="7"/>
      <c r="J48" s="8">
        <f t="shared" si="18"/>
        <v>0</v>
      </c>
      <c r="K48" s="8">
        <f t="shared" si="38"/>
        <v>0</v>
      </c>
      <c r="L48" s="8">
        <f t="shared" si="39"/>
        <v>0.95</v>
      </c>
      <c r="M48" s="194" t="str">
        <f t="shared" si="40"/>
        <v>-</v>
      </c>
      <c r="N48" s="195">
        <f t="shared" si="41"/>
        <v>0.95</v>
      </c>
      <c r="O48" s="356"/>
      <c r="P48" s="357"/>
      <c r="Q48" s="188"/>
      <c r="R48" s="58"/>
      <c r="S48" s="123">
        <f t="shared" si="25"/>
        <v>0</v>
      </c>
      <c r="T48" s="9">
        <f t="shared" si="26"/>
        <v>0</v>
      </c>
      <c r="U48" s="9">
        <f t="shared" si="27"/>
        <v>0</v>
      </c>
      <c r="V48" s="9">
        <f t="shared" si="42"/>
        <v>0</v>
      </c>
      <c r="W48" s="9">
        <f t="shared" si="43"/>
        <v>0</v>
      </c>
      <c r="X48" s="38">
        <f t="shared" si="44"/>
        <v>0</v>
      </c>
      <c r="Y48" s="38">
        <f t="shared" si="28"/>
        <v>0</v>
      </c>
      <c r="Z48" s="10" t="str">
        <f t="shared" si="29"/>
        <v>00:00</v>
      </c>
      <c r="AA48" s="10" t="str">
        <f t="shared" si="30"/>
        <v>00:00</v>
      </c>
      <c r="AB48" s="11">
        <v>0.9166666666666666</v>
      </c>
      <c r="AC48" s="11">
        <v>0.25</v>
      </c>
      <c r="AD48" s="12">
        <f t="shared" si="45"/>
        <v>0</v>
      </c>
      <c r="AE48" s="12">
        <f t="shared" si="31"/>
        <v>0</v>
      </c>
      <c r="AF48" s="12">
        <f t="shared" si="32"/>
        <v>0</v>
      </c>
      <c r="AG48" s="9">
        <v>0.7916666666666666</v>
      </c>
      <c r="AH48" s="9">
        <v>0.9166666666666666</v>
      </c>
      <c r="AI48" s="9" t="str">
        <f t="shared" si="46"/>
        <v>00:00</v>
      </c>
      <c r="AJ48" s="9" t="str">
        <f t="shared" si="33"/>
        <v>00:00</v>
      </c>
      <c r="AK48" s="9" t="str">
        <f t="shared" si="34"/>
        <v>00:00</v>
      </c>
      <c r="AL48" s="125">
        <f t="shared" si="47"/>
        <v>0</v>
      </c>
      <c r="AM48" s="125">
        <f t="shared" si="35"/>
        <v>0</v>
      </c>
      <c r="AN48" s="125">
        <f t="shared" si="36"/>
        <v>0</v>
      </c>
      <c r="AO48" s="125">
        <f t="shared" si="37"/>
        <v>0</v>
      </c>
      <c r="AP48" s="130"/>
      <c r="AQ48" s="130"/>
      <c r="AR48" s="130"/>
      <c r="AS48" s="130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55"/>
      <c r="BE48" s="55"/>
      <c r="BF48" s="55"/>
      <c r="BG48" s="55"/>
      <c r="BH48" s="55"/>
    </row>
    <row r="49" spans="1:60" ht="12.75">
      <c r="A49" s="205">
        <v>42771</v>
      </c>
      <c r="B49" s="133">
        <v>4</v>
      </c>
      <c r="C49" s="145" t="s">
        <v>117</v>
      </c>
      <c r="D49" s="121"/>
      <c r="E49" s="121"/>
      <c r="F49" s="121"/>
      <c r="G49" s="121"/>
      <c r="H49" s="7"/>
      <c r="I49" s="7"/>
      <c r="J49" s="8">
        <f t="shared" si="18"/>
        <v>0</v>
      </c>
      <c r="K49" s="8">
        <f t="shared" si="38"/>
        <v>0</v>
      </c>
      <c r="L49" s="8">
        <f t="shared" si="39"/>
        <v>0.95</v>
      </c>
      <c r="M49" s="194" t="str">
        <f t="shared" si="40"/>
        <v>-</v>
      </c>
      <c r="N49" s="195">
        <f t="shared" si="41"/>
        <v>0.95</v>
      </c>
      <c r="O49" s="356"/>
      <c r="P49" s="357"/>
      <c r="Q49" s="188"/>
      <c r="R49" s="58"/>
      <c r="S49" s="123">
        <f t="shared" si="25"/>
        <v>0</v>
      </c>
      <c r="T49" s="9">
        <f t="shared" si="26"/>
        <v>0</v>
      </c>
      <c r="U49" s="9">
        <f t="shared" si="27"/>
        <v>0</v>
      </c>
      <c r="V49" s="9">
        <f t="shared" si="42"/>
        <v>0</v>
      </c>
      <c r="W49" s="9">
        <f t="shared" si="43"/>
        <v>0</v>
      </c>
      <c r="X49" s="38">
        <f t="shared" si="44"/>
        <v>0</v>
      </c>
      <c r="Y49" s="38">
        <f t="shared" si="28"/>
        <v>0</v>
      </c>
      <c r="Z49" s="10" t="str">
        <f t="shared" si="29"/>
        <v>00:00</v>
      </c>
      <c r="AA49" s="10" t="str">
        <f t="shared" si="30"/>
        <v>00:00</v>
      </c>
      <c r="AB49" s="11">
        <v>0.9166666666666666</v>
      </c>
      <c r="AC49" s="11">
        <v>0.25</v>
      </c>
      <c r="AD49" s="12">
        <f t="shared" si="45"/>
        <v>0</v>
      </c>
      <c r="AE49" s="12">
        <f t="shared" si="31"/>
        <v>0</v>
      </c>
      <c r="AF49" s="12">
        <f t="shared" si="32"/>
        <v>0</v>
      </c>
      <c r="AG49" s="9">
        <v>0.7916666666666666</v>
      </c>
      <c r="AH49" s="9">
        <v>0.9166666666666666</v>
      </c>
      <c r="AI49" s="9" t="str">
        <f t="shared" si="46"/>
        <v>00:00</v>
      </c>
      <c r="AJ49" s="9" t="str">
        <f t="shared" si="33"/>
        <v>00:00</v>
      </c>
      <c r="AK49" s="9" t="str">
        <f t="shared" si="34"/>
        <v>00:00</v>
      </c>
      <c r="AL49" s="125">
        <f t="shared" si="47"/>
        <v>0</v>
      </c>
      <c r="AM49" s="125">
        <f t="shared" si="35"/>
        <v>0</v>
      </c>
      <c r="AN49" s="125">
        <f t="shared" si="36"/>
        <v>0</v>
      </c>
      <c r="AO49" s="125">
        <f t="shared" si="37"/>
        <v>0</v>
      </c>
      <c r="AP49" s="130"/>
      <c r="AQ49" s="130"/>
      <c r="AR49" s="130"/>
      <c r="AS49" s="130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55"/>
      <c r="BE49" s="55"/>
      <c r="BF49" s="55"/>
      <c r="BG49" s="55"/>
      <c r="BH49" s="55"/>
    </row>
    <row r="50" spans="1:60" ht="12.75">
      <c r="A50" s="205">
        <v>42772</v>
      </c>
      <c r="B50" s="133">
        <v>1</v>
      </c>
      <c r="C50" s="145" t="s">
        <v>117</v>
      </c>
      <c r="D50" s="121"/>
      <c r="E50" s="121"/>
      <c r="F50" s="121"/>
      <c r="G50" s="121"/>
      <c r="H50" s="7"/>
      <c r="I50" s="7"/>
      <c r="J50" s="8">
        <f t="shared" si="18"/>
        <v>0</v>
      </c>
      <c r="K50" s="8">
        <f t="shared" si="38"/>
        <v>0</v>
      </c>
      <c r="L50" s="8">
        <f t="shared" si="39"/>
        <v>1.2666666666666666</v>
      </c>
      <c r="M50" s="194" t="str">
        <f t="shared" si="40"/>
        <v>-</v>
      </c>
      <c r="N50" s="195">
        <f t="shared" si="41"/>
        <v>1.2666666666666666</v>
      </c>
      <c r="O50" s="356"/>
      <c r="P50" s="357"/>
      <c r="Q50" s="188"/>
      <c r="R50" s="58"/>
      <c r="S50" s="123">
        <f t="shared" si="25"/>
        <v>0</v>
      </c>
      <c r="T50" s="9">
        <f t="shared" si="26"/>
        <v>0</v>
      </c>
      <c r="U50" s="9" t="str">
        <f t="shared" si="27"/>
        <v>00:00</v>
      </c>
      <c r="V50" s="9">
        <f t="shared" si="42"/>
        <v>0</v>
      </c>
      <c r="W50" s="9">
        <f t="shared" si="43"/>
        <v>0</v>
      </c>
      <c r="X50" s="38">
        <f t="shared" si="44"/>
        <v>0</v>
      </c>
      <c r="Y50" s="38">
        <f t="shared" si="28"/>
        <v>0</v>
      </c>
      <c r="Z50" s="10" t="str">
        <f t="shared" si="29"/>
        <v>07:36</v>
      </c>
      <c r="AA50" s="10" t="str">
        <f t="shared" si="30"/>
        <v>00:00</v>
      </c>
      <c r="AB50" s="11">
        <v>0.9166666666666666</v>
      </c>
      <c r="AC50" s="11">
        <v>0.25</v>
      </c>
      <c r="AD50" s="12">
        <f t="shared" si="45"/>
        <v>0</v>
      </c>
      <c r="AE50" s="12">
        <f t="shared" si="31"/>
        <v>0</v>
      </c>
      <c r="AF50" s="12">
        <f t="shared" si="32"/>
        <v>0</v>
      </c>
      <c r="AG50" s="9">
        <v>0.7916666666666666</v>
      </c>
      <c r="AH50" s="9">
        <v>0.9166666666666666</v>
      </c>
      <c r="AI50" s="9" t="str">
        <f t="shared" si="46"/>
        <v>00:00</v>
      </c>
      <c r="AJ50" s="9" t="str">
        <f t="shared" si="33"/>
        <v>00:00</v>
      </c>
      <c r="AK50" s="9" t="str">
        <f t="shared" si="34"/>
        <v>00:00</v>
      </c>
      <c r="AL50" s="125">
        <f t="shared" si="47"/>
        <v>0</v>
      </c>
      <c r="AM50" s="125">
        <f t="shared" si="35"/>
        <v>0</v>
      </c>
      <c r="AN50" s="125">
        <f t="shared" si="36"/>
        <v>0</v>
      </c>
      <c r="AO50" s="125">
        <f t="shared" si="37"/>
        <v>0</v>
      </c>
      <c r="AP50" s="130"/>
      <c r="AQ50" s="130"/>
      <c r="AR50" s="130"/>
      <c r="AS50" s="130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55"/>
      <c r="BE50" s="55"/>
      <c r="BF50" s="55"/>
      <c r="BG50" s="55"/>
      <c r="BH50" s="55"/>
    </row>
    <row r="51" spans="1:60" ht="12.75">
      <c r="A51" s="205">
        <v>42773</v>
      </c>
      <c r="B51" s="133">
        <v>1</v>
      </c>
      <c r="C51" s="145" t="s">
        <v>117</v>
      </c>
      <c r="D51" s="121"/>
      <c r="E51" s="121"/>
      <c r="F51" s="121"/>
      <c r="G51" s="121"/>
      <c r="H51" s="7"/>
      <c r="I51" s="7"/>
      <c r="J51" s="8">
        <f t="shared" si="18"/>
        <v>0</v>
      </c>
      <c r="K51" s="8">
        <f t="shared" si="38"/>
        <v>0</v>
      </c>
      <c r="L51" s="8">
        <f t="shared" si="39"/>
        <v>1.5833333333333333</v>
      </c>
      <c r="M51" s="194" t="str">
        <f t="shared" si="40"/>
        <v>-</v>
      </c>
      <c r="N51" s="195">
        <f t="shared" si="41"/>
        <v>1.5833333333333333</v>
      </c>
      <c r="O51" s="356"/>
      <c r="P51" s="357"/>
      <c r="Q51" s="188"/>
      <c r="R51" s="58"/>
      <c r="S51" s="123">
        <f t="shared" si="25"/>
        <v>0</v>
      </c>
      <c r="T51" s="9">
        <f t="shared" si="26"/>
        <v>0</v>
      </c>
      <c r="U51" s="9" t="str">
        <f t="shared" si="27"/>
        <v>00:00</v>
      </c>
      <c r="V51" s="9">
        <f t="shared" si="42"/>
        <v>0</v>
      </c>
      <c r="W51" s="9">
        <f t="shared" si="43"/>
        <v>0</v>
      </c>
      <c r="X51" s="38">
        <f t="shared" si="44"/>
        <v>0</v>
      </c>
      <c r="Y51" s="38">
        <f t="shared" si="28"/>
        <v>0</v>
      </c>
      <c r="Z51" s="10" t="str">
        <f t="shared" si="29"/>
        <v>07:36</v>
      </c>
      <c r="AA51" s="10" t="str">
        <f t="shared" si="30"/>
        <v>00:00</v>
      </c>
      <c r="AB51" s="11">
        <v>0.9166666666666666</v>
      </c>
      <c r="AC51" s="11">
        <v>0.25</v>
      </c>
      <c r="AD51" s="12">
        <f t="shared" si="45"/>
        <v>0</v>
      </c>
      <c r="AE51" s="12">
        <f t="shared" si="31"/>
        <v>0</v>
      </c>
      <c r="AF51" s="12">
        <f t="shared" si="32"/>
        <v>0</v>
      </c>
      <c r="AG51" s="9">
        <v>0.7916666666666666</v>
      </c>
      <c r="AH51" s="9">
        <v>0.9166666666666666</v>
      </c>
      <c r="AI51" s="9" t="str">
        <f t="shared" si="46"/>
        <v>00:00</v>
      </c>
      <c r="AJ51" s="9" t="str">
        <f t="shared" si="33"/>
        <v>00:00</v>
      </c>
      <c r="AK51" s="9" t="str">
        <f t="shared" si="34"/>
        <v>00:00</v>
      </c>
      <c r="AL51" s="125">
        <f t="shared" si="47"/>
        <v>0</v>
      </c>
      <c r="AM51" s="125">
        <f t="shared" si="35"/>
        <v>0</v>
      </c>
      <c r="AN51" s="125">
        <f t="shared" si="36"/>
        <v>0</v>
      </c>
      <c r="AO51" s="125">
        <f t="shared" si="37"/>
        <v>0</v>
      </c>
      <c r="AP51" s="130"/>
      <c r="AQ51" s="130"/>
      <c r="AR51" s="130"/>
      <c r="AS51" s="130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55"/>
      <c r="BE51" s="55"/>
      <c r="BF51" s="55"/>
      <c r="BG51" s="55"/>
      <c r="BH51" s="55"/>
    </row>
    <row r="52" spans="1:60" ht="12.75">
      <c r="A52" s="205">
        <v>42774</v>
      </c>
      <c r="B52" s="133">
        <v>1</v>
      </c>
      <c r="C52" s="145" t="s">
        <v>117</v>
      </c>
      <c r="D52" s="121"/>
      <c r="E52" s="121"/>
      <c r="F52" s="121"/>
      <c r="G52" s="121"/>
      <c r="H52" s="7"/>
      <c r="I52" s="7"/>
      <c r="J52" s="8">
        <f t="shared" si="18"/>
        <v>0</v>
      </c>
      <c r="K52" s="8">
        <f t="shared" si="38"/>
        <v>0</v>
      </c>
      <c r="L52" s="8">
        <f t="shared" si="39"/>
        <v>1.9</v>
      </c>
      <c r="M52" s="194" t="str">
        <f t="shared" si="40"/>
        <v>-</v>
      </c>
      <c r="N52" s="195">
        <f t="shared" si="41"/>
        <v>1.9</v>
      </c>
      <c r="O52" s="358"/>
      <c r="P52" s="359"/>
      <c r="Q52" s="188"/>
      <c r="R52" s="58"/>
      <c r="S52" s="123">
        <f t="shared" si="25"/>
        <v>0</v>
      </c>
      <c r="T52" s="9">
        <f t="shared" si="26"/>
        <v>0</v>
      </c>
      <c r="U52" s="9" t="str">
        <f t="shared" si="27"/>
        <v>00:00</v>
      </c>
      <c r="V52" s="9">
        <f t="shared" si="42"/>
        <v>0</v>
      </c>
      <c r="W52" s="9">
        <f t="shared" si="43"/>
        <v>0</v>
      </c>
      <c r="X52" s="38">
        <f t="shared" si="44"/>
        <v>0</v>
      </c>
      <c r="Y52" s="38">
        <f t="shared" si="28"/>
        <v>0</v>
      </c>
      <c r="Z52" s="10" t="str">
        <f t="shared" si="29"/>
        <v>07:36</v>
      </c>
      <c r="AA52" s="10" t="str">
        <f t="shared" si="30"/>
        <v>00:00</v>
      </c>
      <c r="AB52" s="11">
        <v>0.9166666666666666</v>
      </c>
      <c r="AC52" s="11">
        <v>0.25</v>
      </c>
      <c r="AD52" s="12">
        <f t="shared" si="45"/>
        <v>0</v>
      </c>
      <c r="AE52" s="12">
        <f t="shared" si="31"/>
        <v>0</v>
      </c>
      <c r="AF52" s="12">
        <f t="shared" si="32"/>
        <v>0</v>
      </c>
      <c r="AG52" s="9">
        <v>0.7916666666666666</v>
      </c>
      <c r="AH52" s="9">
        <v>0.9166666666666666</v>
      </c>
      <c r="AI52" s="9" t="str">
        <f t="shared" si="46"/>
        <v>00:00</v>
      </c>
      <c r="AJ52" s="9" t="str">
        <f t="shared" si="33"/>
        <v>00:00</v>
      </c>
      <c r="AK52" s="9" t="str">
        <f t="shared" si="34"/>
        <v>00:00</v>
      </c>
      <c r="AL52" s="125">
        <f t="shared" si="47"/>
        <v>0</v>
      </c>
      <c r="AM52" s="125">
        <f t="shared" si="35"/>
        <v>0</v>
      </c>
      <c r="AN52" s="125">
        <f t="shared" si="36"/>
        <v>0</v>
      </c>
      <c r="AO52" s="125">
        <f t="shared" si="37"/>
        <v>0</v>
      </c>
      <c r="AP52" s="130"/>
      <c r="AQ52" s="130"/>
      <c r="AR52" s="130"/>
      <c r="AS52" s="130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55"/>
      <c r="BE52" s="55"/>
      <c r="BF52" s="55"/>
      <c r="BG52" s="55"/>
      <c r="BH52" s="55"/>
    </row>
    <row r="53" spans="1:60" ht="12.75">
      <c r="A53" s="205">
        <v>42775</v>
      </c>
      <c r="B53" s="133">
        <v>1</v>
      </c>
      <c r="C53" s="145" t="s">
        <v>117</v>
      </c>
      <c r="D53" s="121"/>
      <c r="E53" s="121"/>
      <c r="F53" s="121"/>
      <c r="G53" s="121"/>
      <c r="H53" s="7"/>
      <c r="I53" s="7"/>
      <c r="J53" s="8">
        <f t="shared" si="18"/>
        <v>0</v>
      </c>
      <c r="K53" s="8">
        <f t="shared" si="38"/>
        <v>0</v>
      </c>
      <c r="L53" s="8">
        <f t="shared" si="39"/>
        <v>2.216666666666667</v>
      </c>
      <c r="M53" s="194" t="str">
        <f t="shared" si="40"/>
        <v>-</v>
      </c>
      <c r="N53" s="195">
        <f t="shared" si="41"/>
        <v>2.216666666666667</v>
      </c>
      <c r="O53" s="356"/>
      <c r="P53" s="357"/>
      <c r="Q53" s="188"/>
      <c r="R53" s="58"/>
      <c r="S53" s="123">
        <f t="shared" si="25"/>
        <v>0</v>
      </c>
      <c r="T53" s="9">
        <f t="shared" si="26"/>
        <v>0</v>
      </c>
      <c r="U53" s="9" t="str">
        <f t="shared" si="27"/>
        <v>00:00</v>
      </c>
      <c r="V53" s="9">
        <f t="shared" si="42"/>
        <v>0</v>
      </c>
      <c r="W53" s="9">
        <f t="shared" si="43"/>
        <v>0</v>
      </c>
      <c r="X53" s="38">
        <f t="shared" si="44"/>
        <v>0</v>
      </c>
      <c r="Y53" s="38">
        <f t="shared" si="28"/>
        <v>0</v>
      </c>
      <c r="Z53" s="10" t="str">
        <f t="shared" si="29"/>
        <v>07:36</v>
      </c>
      <c r="AA53" s="10" t="str">
        <f t="shared" si="30"/>
        <v>00:00</v>
      </c>
      <c r="AB53" s="11">
        <v>0.9166666666666666</v>
      </c>
      <c r="AC53" s="11">
        <v>0.25</v>
      </c>
      <c r="AD53" s="12">
        <f t="shared" si="45"/>
        <v>0</v>
      </c>
      <c r="AE53" s="12">
        <f t="shared" si="31"/>
        <v>0</v>
      </c>
      <c r="AF53" s="12">
        <f t="shared" si="32"/>
        <v>0</v>
      </c>
      <c r="AG53" s="9">
        <v>0.7916666666666666</v>
      </c>
      <c r="AH53" s="9">
        <v>0.9166666666666666</v>
      </c>
      <c r="AI53" s="9" t="str">
        <f t="shared" si="46"/>
        <v>00:00</v>
      </c>
      <c r="AJ53" s="9" t="str">
        <f t="shared" si="33"/>
        <v>00:00</v>
      </c>
      <c r="AK53" s="9" t="str">
        <f t="shared" si="34"/>
        <v>00:00</v>
      </c>
      <c r="AL53" s="125">
        <f t="shared" si="47"/>
        <v>0</v>
      </c>
      <c r="AM53" s="125">
        <f t="shared" si="35"/>
        <v>0</v>
      </c>
      <c r="AN53" s="125">
        <f t="shared" si="36"/>
        <v>0</v>
      </c>
      <c r="AO53" s="125">
        <f t="shared" si="37"/>
        <v>0</v>
      </c>
      <c r="AP53" s="130"/>
      <c r="AQ53" s="130"/>
      <c r="AR53" s="130"/>
      <c r="AS53" s="130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55"/>
      <c r="BE53" s="55"/>
      <c r="BF53" s="55"/>
      <c r="BG53" s="55"/>
      <c r="BH53" s="55"/>
    </row>
    <row r="54" spans="1:60" ht="12.75">
      <c r="A54" s="205">
        <v>42776</v>
      </c>
      <c r="B54" s="133">
        <v>1</v>
      </c>
      <c r="C54" s="145" t="s">
        <v>117</v>
      </c>
      <c r="D54" s="121"/>
      <c r="E54" s="121"/>
      <c r="F54" s="121"/>
      <c r="G54" s="121"/>
      <c r="H54" s="7"/>
      <c r="I54" s="7"/>
      <c r="J54" s="8">
        <f t="shared" si="18"/>
        <v>0</v>
      </c>
      <c r="K54" s="8">
        <f t="shared" si="38"/>
        <v>0</v>
      </c>
      <c r="L54" s="8">
        <f t="shared" si="39"/>
        <v>2.533333333333333</v>
      </c>
      <c r="M54" s="194" t="str">
        <f t="shared" si="40"/>
        <v>-</v>
      </c>
      <c r="N54" s="195">
        <f t="shared" si="41"/>
        <v>2.533333333333333</v>
      </c>
      <c r="O54" s="356"/>
      <c r="P54" s="357"/>
      <c r="Q54" s="188"/>
      <c r="R54" s="58"/>
      <c r="S54" s="123">
        <f t="shared" si="25"/>
        <v>0</v>
      </c>
      <c r="T54" s="9">
        <f t="shared" si="26"/>
        <v>0</v>
      </c>
      <c r="U54" s="9" t="str">
        <f t="shared" si="27"/>
        <v>00:00</v>
      </c>
      <c r="V54" s="9">
        <f t="shared" si="42"/>
        <v>0</v>
      </c>
      <c r="W54" s="9">
        <f t="shared" si="43"/>
        <v>0</v>
      </c>
      <c r="X54" s="38">
        <f t="shared" si="44"/>
        <v>0</v>
      </c>
      <c r="Y54" s="38">
        <f t="shared" si="28"/>
        <v>0</v>
      </c>
      <c r="Z54" s="10" t="str">
        <f t="shared" si="29"/>
        <v>07:36</v>
      </c>
      <c r="AA54" s="10" t="str">
        <f t="shared" si="30"/>
        <v>00:00</v>
      </c>
      <c r="AB54" s="11">
        <v>0.9166666666666666</v>
      </c>
      <c r="AC54" s="11">
        <v>0.25</v>
      </c>
      <c r="AD54" s="12">
        <f t="shared" si="45"/>
        <v>0</v>
      </c>
      <c r="AE54" s="12">
        <f t="shared" si="31"/>
        <v>0</v>
      </c>
      <c r="AF54" s="12">
        <f t="shared" si="32"/>
        <v>0</v>
      </c>
      <c r="AG54" s="9">
        <v>0.7916666666666666</v>
      </c>
      <c r="AH54" s="9">
        <v>0.9166666666666666</v>
      </c>
      <c r="AI54" s="9" t="str">
        <f t="shared" si="46"/>
        <v>00:00</v>
      </c>
      <c r="AJ54" s="9" t="str">
        <f t="shared" si="33"/>
        <v>00:00</v>
      </c>
      <c r="AK54" s="9" t="str">
        <f t="shared" si="34"/>
        <v>00:00</v>
      </c>
      <c r="AL54" s="125">
        <f t="shared" si="47"/>
        <v>0</v>
      </c>
      <c r="AM54" s="125">
        <f t="shared" si="35"/>
        <v>0</v>
      </c>
      <c r="AN54" s="125">
        <f t="shared" si="36"/>
        <v>0</v>
      </c>
      <c r="AO54" s="125">
        <f t="shared" si="37"/>
        <v>0</v>
      </c>
      <c r="AP54" s="130"/>
      <c r="AQ54" s="130"/>
      <c r="AR54" s="130"/>
      <c r="AS54" s="130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55"/>
      <c r="BE54" s="55"/>
      <c r="BF54" s="55"/>
      <c r="BG54" s="55"/>
      <c r="BH54" s="55"/>
    </row>
    <row r="55" spans="1:60" ht="12.75">
      <c r="A55" s="205">
        <v>42777</v>
      </c>
      <c r="B55" s="133">
        <v>4</v>
      </c>
      <c r="C55" s="145" t="s">
        <v>117</v>
      </c>
      <c r="D55" s="121"/>
      <c r="E55" s="121"/>
      <c r="F55" s="121"/>
      <c r="G55" s="121"/>
      <c r="H55" s="7"/>
      <c r="I55" s="7"/>
      <c r="J55" s="8">
        <f t="shared" si="18"/>
        <v>0</v>
      </c>
      <c r="K55" s="8">
        <f t="shared" si="38"/>
        <v>0</v>
      </c>
      <c r="L55" s="8">
        <f t="shared" si="39"/>
        <v>2.533333333333333</v>
      </c>
      <c r="M55" s="194" t="str">
        <f t="shared" si="40"/>
        <v>-</v>
      </c>
      <c r="N55" s="195">
        <f t="shared" si="41"/>
        <v>2.533333333333333</v>
      </c>
      <c r="O55" s="356"/>
      <c r="P55" s="357"/>
      <c r="Q55" s="188"/>
      <c r="R55" s="58"/>
      <c r="S55" s="123">
        <f t="shared" si="25"/>
        <v>0</v>
      </c>
      <c r="T55" s="9">
        <f t="shared" si="26"/>
        <v>0</v>
      </c>
      <c r="U55" s="9">
        <f t="shared" si="27"/>
        <v>0</v>
      </c>
      <c r="V55" s="9">
        <f t="shared" si="42"/>
        <v>0</v>
      </c>
      <c r="W55" s="9">
        <f t="shared" si="43"/>
        <v>0</v>
      </c>
      <c r="X55" s="38">
        <f t="shared" si="44"/>
        <v>0</v>
      </c>
      <c r="Y55" s="38">
        <f t="shared" si="28"/>
        <v>0</v>
      </c>
      <c r="Z55" s="10" t="str">
        <f t="shared" si="29"/>
        <v>00:00</v>
      </c>
      <c r="AA55" s="10" t="str">
        <f t="shared" si="30"/>
        <v>00:00</v>
      </c>
      <c r="AB55" s="11">
        <v>0.9166666666666666</v>
      </c>
      <c r="AC55" s="11">
        <v>0.25</v>
      </c>
      <c r="AD55" s="12">
        <f t="shared" si="45"/>
        <v>0</v>
      </c>
      <c r="AE55" s="12">
        <f t="shared" si="31"/>
        <v>0</v>
      </c>
      <c r="AF55" s="12">
        <f t="shared" si="32"/>
        <v>0</v>
      </c>
      <c r="AG55" s="9">
        <v>0.7916666666666666</v>
      </c>
      <c r="AH55" s="9">
        <v>0.9166666666666666</v>
      </c>
      <c r="AI55" s="9" t="str">
        <f t="shared" si="46"/>
        <v>00:00</v>
      </c>
      <c r="AJ55" s="9" t="str">
        <f t="shared" si="33"/>
        <v>00:00</v>
      </c>
      <c r="AK55" s="9" t="str">
        <f t="shared" si="34"/>
        <v>00:00</v>
      </c>
      <c r="AL55" s="125">
        <f t="shared" si="47"/>
        <v>0</v>
      </c>
      <c r="AM55" s="125">
        <f t="shared" si="35"/>
        <v>0</v>
      </c>
      <c r="AN55" s="125">
        <f t="shared" si="36"/>
        <v>0</v>
      </c>
      <c r="AO55" s="125">
        <f t="shared" si="37"/>
        <v>0</v>
      </c>
      <c r="AP55" s="130"/>
      <c r="AQ55" s="130"/>
      <c r="AR55" s="130"/>
      <c r="AS55" s="130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55"/>
      <c r="BE55" s="55"/>
      <c r="BF55" s="55"/>
      <c r="BG55" s="55"/>
      <c r="BH55" s="55"/>
    </row>
    <row r="56" spans="1:60" ht="12.75">
      <c r="A56" s="205">
        <v>42778</v>
      </c>
      <c r="B56" s="133">
        <v>4</v>
      </c>
      <c r="C56" s="145" t="s">
        <v>117</v>
      </c>
      <c r="D56" s="121"/>
      <c r="E56" s="121"/>
      <c r="F56" s="121"/>
      <c r="G56" s="121"/>
      <c r="H56" s="7"/>
      <c r="I56" s="7"/>
      <c r="J56" s="8">
        <f t="shared" si="18"/>
        <v>0</v>
      </c>
      <c r="K56" s="8">
        <f t="shared" si="38"/>
        <v>0</v>
      </c>
      <c r="L56" s="8">
        <f t="shared" si="39"/>
        <v>2.533333333333333</v>
      </c>
      <c r="M56" s="194" t="str">
        <f t="shared" si="40"/>
        <v>-</v>
      </c>
      <c r="N56" s="195">
        <f t="shared" si="41"/>
        <v>2.533333333333333</v>
      </c>
      <c r="O56" s="356"/>
      <c r="P56" s="357"/>
      <c r="Q56" s="188"/>
      <c r="R56" s="58"/>
      <c r="S56" s="123">
        <f t="shared" si="25"/>
        <v>0</v>
      </c>
      <c r="T56" s="9">
        <f t="shared" si="26"/>
        <v>0</v>
      </c>
      <c r="U56" s="9">
        <f t="shared" si="27"/>
        <v>0</v>
      </c>
      <c r="V56" s="9">
        <f t="shared" si="42"/>
        <v>0</v>
      </c>
      <c r="W56" s="9">
        <f t="shared" si="43"/>
        <v>0</v>
      </c>
      <c r="X56" s="38">
        <f t="shared" si="44"/>
        <v>0</v>
      </c>
      <c r="Y56" s="38">
        <f t="shared" si="28"/>
        <v>0</v>
      </c>
      <c r="Z56" s="10" t="str">
        <f t="shared" si="29"/>
        <v>00:00</v>
      </c>
      <c r="AA56" s="10" t="str">
        <f t="shared" si="30"/>
        <v>00:00</v>
      </c>
      <c r="AB56" s="11">
        <v>0.9166666666666666</v>
      </c>
      <c r="AC56" s="11">
        <v>0.25</v>
      </c>
      <c r="AD56" s="12">
        <f t="shared" si="45"/>
        <v>0</v>
      </c>
      <c r="AE56" s="12">
        <f t="shared" si="31"/>
        <v>0</v>
      </c>
      <c r="AF56" s="12">
        <f t="shared" si="32"/>
        <v>0</v>
      </c>
      <c r="AG56" s="9">
        <v>0.7916666666666666</v>
      </c>
      <c r="AH56" s="9">
        <v>0.9166666666666666</v>
      </c>
      <c r="AI56" s="9" t="str">
        <f t="shared" si="46"/>
        <v>00:00</v>
      </c>
      <c r="AJ56" s="9" t="str">
        <f t="shared" si="33"/>
        <v>00:00</v>
      </c>
      <c r="AK56" s="9" t="str">
        <f t="shared" si="34"/>
        <v>00:00</v>
      </c>
      <c r="AL56" s="125">
        <f t="shared" si="47"/>
        <v>0</v>
      </c>
      <c r="AM56" s="125">
        <f t="shared" si="35"/>
        <v>0</v>
      </c>
      <c r="AN56" s="125">
        <f t="shared" si="36"/>
        <v>0</v>
      </c>
      <c r="AO56" s="125">
        <f t="shared" si="37"/>
        <v>0</v>
      </c>
      <c r="AP56" s="130"/>
      <c r="AQ56" s="130"/>
      <c r="AR56" s="130"/>
      <c r="AS56" s="130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55"/>
      <c r="BE56" s="55"/>
      <c r="BF56" s="55"/>
      <c r="BG56" s="55"/>
      <c r="BH56" s="55"/>
    </row>
    <row r="57" spans="1:60" ht="12.75">
      <c r="A57" s="205">
        <v>42779</v>
      </c>
      <c r="B57" s="133">
        <v>1</v>
      </c>
      <c r="C57" s="145" t="s">
        <v>117</v>
      </c>
      <c r="D57" s="121"/>
      <c r="E57" s="121"/>
      <c r="F57" s="121"/>
      <c r="G57" s="121"/>
      <c r="H57" s="7"/>
      <c r="I57" s="7"/>
      <c r="J57" s="8">
        <f t="shared" si="18"/>
        <v>0</v>
      </c>
      <c r="K57" s="8">
        <f t="shared" si="38"/>
        <v>0</v>
      </c>
      <c r="L57" s="8">
        <f t="shared" si="39"/>
        <v>2.8499999999999996</v>
      </c>
      <c r="M57" s="194" t="str">
        <f t="shared" si="40"/>
        <v>-</v>
      </c>
      <c r="N57" s="195">
        <f t="shared" si="41"/>
        <v>2.8499999999999996</v>
      </c>
      <c r="O57" s="356"/>
      <c r="P57" s="357"/>
      <c r="Q57" s="188"/>
      <c r="R57" s="58"/>
      <c r="S57" s="123">
        <f t="shared" si="25"/>
        <v>0</v>
      </c>
      <c r="T57" s="9">
        <f t="shared" si="26"/>
        <v>0</v>
      </c>
      <c r="U57" s="9" t="str">
        <f t="shared" si="27"/>
        <v>00:00</v>
      </c>
      <c r="V57" s="9">
        <f t="shared" si="42"/>
        <v>0</v>
      </c>
      <c r="W57" s="9">
        <f t="shared" si="43"/>
        <v>0</v>
      </c>
      <c r="X57" s="38">
        <f t="shared" si="44"/>
        <v>0</v>
      </c>
      <c r="Y57" s="38">
        <f t="shared" si="28"/>
        <v>0</v>
      </c>
      <c r="Z57" s="10" t="str">
        <f t="shared" si="29"/>
        <v>07:36</v>
      </c>
      <c r="AA57" s="10" t="str">
        <f t="shared" si="30"/>
        <v>00:00</v>
      </c>
      <c r="AB57" s="11">
        <v>0.9166666666666666</v>
      </c>
      <c r="AC57" s="11">
        <v>0.25</v>
      </c>
      <c r="AD57" s="12">
        <f t="shared" si="45"/>
        <v>0</v>
      </c>
      <c r="AE57" s="12">
        <f t="shared" si="31"/>
        <v>0</v>
      </c>
      <c r="AF57" s="12">
        <f t="shared" si="32"/>
        <v>0</v>
      </c>
      <c r="AG57" s="9">
        <v>0.7916666666666666</v>
      </c>
      <c r="AH57" s="9">
        <v>0.9166666666666666</v>
      </c>
      <c r="AI57" s="9" t="str">
        <f t="shared" si="46"/>
        <v>00:00</v>
      </c>
      <c r="AJ57" s="9" t="str">
        <f t="shared" si="33"/>
        <v>00:00</v>
      </c>
      <c r="AK57" s="9" t="str">
        <f t="shared" si="34"/>
        <v>00:00</v>
      </c>
      <c r="AL57" s="125">
        <f t="shared" si="47"/>
        <v>0</v>
      </c>
      <c r="AM57" s="125">
        <f t="shared" si="35"/>
        <v>0</v>
      </c>
      <c r="AN57" s="125">
        <f t="shared" si="36"/>
        <v>0</v>
      </c>
      <c r="AO57" s="125">
        <f t="shared" si="37"/>
        <v>0</v>
      </c>
      <c r="AP57" s="130"/>
      <c r="AQ57" s="130"/>
      <c r="AR57" s="130"/>
      <c r="AS57" s="130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55"/>
      <c r="BE57" s="55"/>
      <c r="BF57" s="55"/>
      <c r="BG57" s="55"/>
      <c r="BH57" s="55"/>
    </row>
    <row r="58" spans="1:60" ht="12.75">
      <c r="A58" s="205">
        <v>42780</v>
      </c>
      <c r="B58" s="133">
        <v>1</v>
      </c>
      <c r="C58" s="145" t="s">
        <v>117</v>
      </c>
      <c r="D58" s="121"/>
      <c r="E58" s="121"/>
      <c r="F58" s="121"/>
      <c r="G58" s="121"/>
      <c r="H58" s="7"/>
      <c r="I58" s="7"/>
      <c r="J58" s="8">
        <f t="shared" si="18"/>
        <v>0</v>
      </c>
      <c r="K58" s="8">
        <f t="shared" si="38"/>
        <v>0</v>
      </c>
      <c r="L58" s="8">
        <f t="shared" si="39"/>
        <v>3.166666666666666</v>
      </c>
      <c r="M58" s="194" t="str">
        <f t="shared" si="40"/>
        <v>-</v>
      </c>
      <c r="N58" s="195">
        <f t="shared" si="41"/>
        <v>3.166666666666666</v>
      </c>
      <c r="O58" s="356"/>
      <c r="P58" s="357"/>
      <c r="Q58" s="188"/>
      <c r="R58" s="58"/>
      <c r="S58" s="123">
        <f t="shared" si="25"/>
        <v>0</v>
      </c>
      <c r="T58" s="9">
        <f t="shared" si="26"/>
        <v>0</v>
      </c>
      <c r="U58" s="9" t="str">
        <f t="shared" si="27"/>
        <v>00:00</v>
      </c>
      <c r="V58" s="9">
        <f t="shared" si="42"/>
        <v>0</v>
      </c>
      <c r="W58" s="9">
        <f t="shared" si="43"/>
        <v>0</v>
      </c>
      <c r="X58" s="38">
        <f t="shared" si="44"/>
        <v>0</v>
      </c>
      <c r="Y58" s="38">
        <f t="shared" si="28"/>
        <v>0</v>
      </c>
      <c r="Z58" s="10" t="str">
        <f t="shared" si="29"/>
        <v>07:36</v>
      </c>
      <c r="AA58" s="10" t="str">
        <f t="shared" si="30"/>
        <v>00:00</v>
      </c>
      <c r="AB58" s="11">
        <v>0.9166666666666666</v>
      </c>
      <c r="AC58" s="11">
        <v>0.25</v>
      </c>
      <c r="AD58" s="12">
        <f t="shared" si="45"/>
        <v>0</v>
      </c>
      <c r="AE58" s="12">
        <f t="shared" si="31"/>
        <v>0</v>
      </c>
      <c r="AF58" s="12">
        <f t="shared" si="32"/>
        <v>0</v>
      </c>
      <c r="AG58" s="9">
        <v>0.7916666666666666</v>
      </c>
      <c r="AH58" s="9">
        <v>0.9166666666666666</v>
      </c>
      <c r="AI58" s="9" t="str">
        <f t="shared" si="46"/>
        <v>00:00</v>
      </c>
      <c r="AJ58" s="9" t="str">
        <f t="shared" si="33"/>
        <v>00:00</v>
      </c>
      <c r="AK58" s="9" t="str">
        <f t="shared" si="34"/>
        <v>00:00</v>
      </c>
      <c r="AL58" s="125">
        <f t="shared" si="47"/>
        <v>0</v>
      </c>
      <c r="AM58" s="125">
        <f t="shared" si="35"/>
        <v>0</v>
      </c>
      <c r="AN58" s="125">
        <f t="shared" si="36"/>
        <v>0</v>
      </c>
      <c r="AO58" s="125">
        <f t="shared" si="37"/>
        <v>0</v>
      </c>
      <c r="AP58" s="130"/>
      <c r="AQ58" s="130"/>
      <c r="AR58" s="130"/>
      <c r="AS58" s="130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55"/>
      <c r="BE58" s="55"/>
      <c r="BF58" s="55"/>
      <c r="BG58" s="55"/>
      <c r="BH58" s="55"/>
    </row>
    <row r="59" spans="1:60" ht="12.75">
      <c r="A59" s="205">
        <v>42781</v>
      </c>
      <c r="B59" s="133">
        <v>1</v>
      </c>
      <c r="C59" s="145" t="s">
        <v>117</v>
      </c>
      <c r="D59" s="121"/>
      <c r="E59" s="121"/>
      <c r="F59" s="121"/>
      <c r="G59" s="121"/>
      <c r="H59" s="7"/>
      <c r="I59" s="7"/>
      <c r="J59" s="8">
        <f t="shared" si="18"/>
        <v>0</v>
      </c>
      <c r="K59" s="8">
        <f t="shared" si="38"/>
        <v>0</v>
      </c>
      <c r="L59" s="8">
        <f t="shared" si="39"/>
        <v>3.4833333333333325</v>
      </c>
      <c r="M59" s="194" t="str">
        <f t="shared" si="40"/>
        <v>-</v>
      </c>
      <c r="N59" s="195">
        <f t="shared" si="41"/>
        <v>3.4833333333333325</v>
      </c>
      <c r="O59" s="356"/>
      <c r="P59" s="357"/>
      <c r="Q59" s="188"/>
      <c r="R59" s="58"/>
      <c r="S59" s="123">
        <f t="shared" si="25"/>
        <v>0</v>
      </c>
      <c r="T59" s="9">
        <f t="shared" si="26"/>
        <v>0</v>
      </c>
      <c r="U59" s="9" t="str">
        <f t="shared" si="27"/>
        <v>00:00</v>
      </c>
      <c r="V59" s="9">
        <f t="shared" si="42"/>
        <v>0</v>
      </c>
      <c r="W59" s="9">
        <f t="shared" si="43"/>
        <v>0</v>
      </c>
      <c r="X59" s="38">
        <f t="shared" si="44"/>
        <v>0</v>
      </c>
      <c r="Y59" s="38">
        <f t="shared" si="28"/>
        <v>0</v>
      </c>
      <c r="Z59" s="10" t="str">
        <f t="shared" si="29"/>
        <v>07:36</v>
      </c>
      <c r="AA59" s="10" t="str">
        <f t="shared" si="30"/>
        <v>00:00</v>
      </c>
      <c r="AB59" s="11">
        <v>0.9166666666666666</v>
      </c>
      <c r="AC59" s="11">
        <v>0.25</v>
      </c>
      <c r="AD59" s="12">
        <f t="shared" si="45"/>
        <v>0</v>
      </c>
      <c r="AE59" s="12">
        <f t="shared" si="31"/>
        <v>0</v>
      </c>
      <c r="AF59" s="12">
        <f t="shared" si="32"/>
        <v>0</v>
      </c>
      <c r="AG59" s="9">
        <v>0.7916666666666666</v>
      </c>
      <c r="AH59" s="9">
        <v>0.9166666666666666</v>
      </c>
      <c r="AI59" s="9" t="str">
        <f t="shared" si="46"/>
        <v>00:00</v>
      </c>
      <c r="AJ59" s="9" t="str">
        <f t="shared" si="33"/>
        <v>00:00</v>
      </c>
      <c r="AK59" s="9" t="str">
        <f t="shared" si="34"/>
        <v>00:00</v>
      </c>
      <c r="AL59" s="125">
        <f t="shared" si="47"/>
        <v>0</v>
      </c>
      <c r="AM59" s="125">
        <f t="shared" si="35"/>
        <v>0</v>
      </c>
      <c r="AN59" s="125">
        <f t="shared" si="36"/>
        <v>0</v>
      </c>
      <c r="AO59" s="125">
        <f t="shared" si="37"/>
        <v>0</v>
      </c>
      <c r="AP59" s="130"/>
      <c r="AQ59" s="130"/>
      <c r="AR59" s="130"/>
      <c r="AS59" s="130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55"/>
      <c r="BE59" s="55"/>
      <c r="BF59" s="55"/>
      <c r="BG59" s="55"/>
      <c r="BH59" s="55"/>
    </row>
    <row r="60" spans="1:60" ht="12.75">
      <c r="A60" s="205">
        <v>42782</v>
      </c>
      <c r="B60" s="133">
        <v>1</v>
      </c>
      <c r="C60" s="145" t="s">
        <v>117</v>
      </c>
      <c r="D60" s="121"/>
      <c r="E60" s="121"/>
      <c r="F60" s="121"/>
      <c r="G60" s="121"/>
      <c r="H60" s="7"/>
      <c r="I60" s="7"/>
      <c r="J60" s="8">
        <f t="shared" si="18"/>
        <v>0</v>
      </c>
      <c r="K60" s="8">
        <f t="shared" si="38"/>
        <v>0</v>
      </c>
      <c r="L60" s="8">
        <f t="shared" si="39"/>
        <v>3.799999999999999</v>
      </c>
      <c r="M60" s="194" t="str">
        <f t="shared" si="40"/>
        <v>-</v>
      </c>
      <c r="N60" s="195">
        <f t="shared" si="41"/>
        <v>3.799999999999999</v>
      </c>
      <c r="O60" s="358"/>
      <c r="P60" s="359"/>
      <c r="Q60" s="188"/>
      <c r="R60" s="58"/>
      <c r="S60" s="123">
        <f t="shared" si="25"/>
        <v>0</v>
      </c>
      <c r="T60" s="9">
        <f t="shared" si="26"/>
        <v>0</v>
      </c>
      <c r="U60" s="9" t="str">
        <f t="shared" si="27"/>
        <v>00:00</v>
      </c>
      <c r="V60" s="9">
        <f t="shared" si="42"/>
        <v>0</v>
      </c>
      <c r="W60" s="9">
        <f t="shared" si="43"/>
        <v>0</v>
      </c>
      <c r="X60" s="38">
        <f t="shared" si="44"/>
        <v>0</v>
      </c>
      <c r="Y60" s="38">
        <f t="shared" si="28"/>
        <v>0</v>
      </c>
      <c r="Z60" s="10" t="str">
        <f t="shared" si="29"/>
        <v>07:36</v>
      </c>
      <c r="AA60" s="10" t="str">
        <f t="shared" si="30"/>
        <v>00:00</v>
      </c>
      <c r="AB60" s="11">
        <v>0.9166666666666666</v>
      </c>
      <c r="AC60" s="11">
        <v>0.25</v>
      </c>
      <c r="AD60" s="12">
        <f t="shared" si="45"/>
        <v>0</v>
      </c>
      <c r="AE60" s="12">
        <f t="shared" si="31"/>
        <v>0</v>
      </c>
      <c r="AF60" s="12">
        <f t="shared" si="32"/>
        <v>0</v>
      </c>
      <c r="AG60" s="9">
        <v>0.7916666666666666</v>
      </c>
      <c r="AH60" s="9">
        <v>0.9166666666666666</v>
      </c>
      <c r="AI60" s="9" t="str">
        <f t="shared" si="46"/>
        <v>00:00</v>
      </c>
      <c r="AJ60" s="9" t="str">
        <f t="shared" si="33"/>
        <v>00:00</v>
      </c>
      <c r="AK60" s="9" t="str">
        <f t="shared" si="34"/>
        <v>00:00</v>
      </c>
      <c r="AL60" s="125">
        <f t="shared" si="47"/>
        <v>0</v>
      </c>
      <c r="AM60" s="125">
        <f t="shared" si="35"/>
        <v>0</v>
      </c>
      <c r="AN60" s="125">
        <f t="shared" si="36"/>
        <v>0</v>
      </c>
      <c r="AO60" s="125">
        <f t="shared" si="37"/>
        <v>0</v>
      </c>
      <c r="AP60" s="130"/>
      <c r="AQ60" s="130"/>
      <c r="AR60" s="130"/>
      <c r="AS60" s="130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55"/>
      <c r="BE60" s="55"/>
      <c r="BF60" s="55"/>
      <c r="BG60" s="55"/>
      <c r="BH60" s="55"/>
    </row>
    <row r="61" spans="1:60" ht="12.75">
      <c r="A61" s="205">
        <v>42783</v>
      </c>
      <c r="B61" s="133">
        <v>1</v>
      </c>
      <c r="C61" s="145" t="s">
        <v>117</v>
      </c>
      <c r="D61" s="121"/>
      <c r="E61" s="121"/>
      <c r="F61" s="121"/>
      <c r="G61" s="121"/>
      <c r="H61" s="7"/>
      <c r="I61" s="7"/>
      <c r="J61" s="8">
        <f t="shared" si="18"/>
        <v>0</v>
      </c>
      <c r="K61" s="8">
        <f t="shared" si="38"/>
        <v>0</v>
      </c>
      <c r="L61" s="8">
        <f t="shared" si="39"/>
        <v>4.116666666666665</v>
      </c>
      <c r="M61" s="194" t="str">
        <f t="shared" si="40"/>
        <v>-</v>
      </c>
      <c r="N61" s="195">
        <f t="shared" si="41"/>
        <v>4.116666666666665</v>
      </c>
      <c r="O61" s="358"/>
      <c r="P61" s="359"/>
      <c r="Q61" s="188"/>
      <c r="R61" s="58"/>
      <c r="S61" s="123">
        <f t="shared" si="25"/>
        <v>0</v>
      </c>
      <c r="T61" s="9">
        <f t="shared" si="26"/>
        <v>0</v>
      </c>
      <c r="U61" s="9" t="str">
        <f t="shared" si="27"/>
        <v>00:00</v>
      </c>
      <c r="V61" s="9">
        <f t="shared" si="42"/>
        <v>0</v>
      </c>
      <c r="W61" s="9">
        <f t="shared" si="43"/>
        <v>0</v>
      </c>
      <c r="X61" s="38">
        <f t="shared" si="44"/>
        <v>0</v>
      </c>
      <c r="Y61" s="38">
        <f t="shared" si="28"/>
        <v>0</v>
      </c>
      <c r="Z61" s="10" t="str">
        <f t="shared" si="29"/>
        <v>07:36</v>
      </c>
      <c r="AA61" s="10" t="str">
        <f t="shared" si="30"/>
        <v>00:00</v>
      </c>
      <c r="AB61" s="11">
        <v>0.9166666666666666</v>
      </c>
      <c r="AC61" s="11">
        <v>0.25</v>
      </c>
      <c r="AD61" s="12">
        <f t="shared" si="45"/>
        <v>0</v>
      </c>
      <c r="AE61" s="12">
        <f t="shared" si="31"/>
        <v>0</v>
      </c>
      <c r="AF61" s="12">
        <f t="shared" si="32"/>
        <v>0</v>
      </c>
      <c r="AG61" s="9">
        <v>0.7916666666666666</v>
      </c>
      <c r="AH61" s="9">
        <v>0.9166666666666666</v>
      </c>
      <c r="AI61" s="9" t="str">
        <f t="shared" si="46"/>
        <v>00:00</v>
      </c>
      <c r="AJ61" s="9" t="str">
        <f t="shared" si="33"/>
        <v>00:00</v>
      </c>
      <c r="AK61" s="9" t="str">
        <f t="shared" si="34"/>
        <v>00:00</v>
      </c>
      <c r="AL61" s="125">
        <f t="shared" si="47"/>
        <v>0</v>
      </c>
      <c r="AM61" s="125">
        <f t="shared" si="35"/>
        <v>0</v>
      </c>
      <c r="AN61" s="125">
        <f t="shared" si="36"/>
        <v>0</v>
      </c>
      <c r="AO61" s="125">
        <f t="shared" si="37"/>
        <v>0</v>
      </c>
      <c r="AP61" s="130"/>
      <c r="AQ61" s="130"/>
      <c r="AR61" s="130"/>
      <c r="AS61" s="130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55"/>
      <c r="BE61" s="55"/>
      <c r="BF61" s="55"/>
      <c r="BG61" s="55"/>
      <c r="BH61" s="55"/>
    </row>
    <row r="62" spans="1:60" ht="12.75">
      <c r="A62" s="205">
        <v>42784</v>
      </c>
      <c r="B62" s="133">
        <v>4</v>
      </c>
      <c r="C62" s="145" t="s">
        <v>117</v>
      </c>
      <c r="D62" s="121"/>
      <c r="E62" s="121"/>
      <c r="F62" s="121"/>
      <c r="G62" s="121"/>
      <c r="H62" s="7"/>
      <c r="I62" s="7"/>
      <c r="J62" s="8">
        <f t="shared" si="18"/>
        <v>0</v>
      </c>
      <c r="K62" s="8">
        <f t="shared" si="38"/>
        <v>0</v>
      </c>
      <c r="L62" s="8">
        <f t="shared" si="39"/>
        <v>4.116666666666665</v>
      </c>
      <c r="M62" s="194" t="str">
        <f t="shared" si="40"/>
        <v>-</v>
      </c>
      <c r="N62" s="195">
        <f t="shared" si="41"/>
        <v>4.116666666666665</v>
      </c>
      <c r="O62" s="358"/>
      <c r="P62" s="359"/>
      <c r="Q62" s="188"/>
      <c r="R62" s="58"/>
      <c r="S62" s="123">
        <f t="shared" si="25"/>
        <v>0</v>
      </c>
      <c r="T62" s="9">
        <f t="shared" si="26"/>
        <v>0</v>
      </c>
      <c r="U62" s="9">
        <f t="shared" si="27"/>
        <v>0</v>
      </c>
      <c r="V62" s="9">
        <f t="shared" si="42"/>
        <v>0</v>
      </c>
      <c r="W62" s="9">
        <f t="shared" si="43"/>
        <v>0</v>
      </c>
      <c r="X62" s="38">
        <f t="shared" si="44"/>
        <v>0</v>
      </c>
      <c r="Y62" s="38">
        <f t="shared" si="28"/>
        <v>0</v>
      </c>
      <c r="Z62" s="10" t="str">
        <f t="shared" si="29"/>
        <v>00:00</v>
      </c>
      <c r="AA62" s="10" t="str">
        <f t="shared" si="30"/>
        <v>00:00</v>
      </c>
      <c r="AB62" s="11">
        <v>0.9166666666666666</v>
      </c>
      <c r="AC62" s="11">
        <v>0.25</v>
      </c>
      <c r="AD62" s="12">
        <f t="shared" si="45"/>
        <v>0</v>
      </c>
      <c r="AE62" s="12">
        <f t="shared" si="31"/>
        <v>0</v>
      </c>
      <c r="AF62" s="12">
        <f t="shared" si="32"/>
        <v>0</v>
      </c>
      <c r="AG62" s="9">
        <v>0.7916666666666666</v>
      </c>
      <c r="AH62" s="9">
        <v>0.9166666666666666</v>
      </c>
      <c r="AI62" s="9" t="str">
        <f t="shared" si="46"/>
        <v>00:00</v>
      </c>
      <c r="AJ62" s="9" t="str">
        <f t="shared" si="33"/>
        <v>00:00</v>
      </c>
      <c r="AK62" s="9" t="str">
        <f t="shared" si="34"/>
        <v>00:00</v>
      </c>
      <c r="AL62" s="125">
        <f t="shared" si="47"/>
        <v>0</v>
      </c>
      <c r="AM62" s="125">
        <f t="shared" si="35"/>
        <v>0</v>
      </c>
      <c r="AN62" s="125">
        <f t="shared" si="36"/>
        <v>0</v>
      </c>
      <c r="AO62" s="125">
        <f t="shared" si="37"/>
        <v>0</v>
      </c>
      <c r="AP62" s="130"/>
      <c r="AQ62" s="130"/>
      <c r="AR62" s="130"/>
      <c r="AS62" s="130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55"/>
      <c r="BE62" s="55"/>
      <c r="BF62" s="55"/>
      <c r="BG62" s="55"/>
      <c r="BH62" s="55"/>
    </row>
    <row r="63" spans="1:60" ht="12.75">
      <c r="A63" s="205">
        <v>42785</v>
      </c>
      <c r="B63" s="133">
        <v>4</v>
      </c>
      <c r="C63" s="145" t="s">
        <v>117</v>
      </c>
      <c r="D63" s="121"/>
      <c r="E63" s="121"/>
      <c r="F63" s="121"/>
      <c r="G63" s="121"/>
      <c r="H63" s="7"/>
      <c r="I63" s="7"/>
      <c r="J63" s="8">
        <f t="shared" si="18"/>
        <v>0</v>
      </c>
      <c r="K63" s="8">
        <f t="shared" si="38"/>
        <v>0</v>
      </c>
      <c r="L63" s="8">
        <f t="shared" si="39"/>
        <v>4.116666666666665</v>
      </c>
      <c r="M63" s="194" t="str">
        <f t="shared" si="40"/>
        <v>-</v>
      </c>
      <c r="N63" s="195">
        <f t="shared" si="41"/>
        <v>4.116666666666665</v>
      </c>
      <c r="O63" s="358"/>
      <c r="P63" s="359"/>
      <c r="Q63" s="188"/>
      <c r="R63" s="58"/>
      <c r="S63" s="123">
        <f t="shared" si="25"/>
        <v>0</v>
      </c>
      <c r="T63" s="9">
        <f t="shared" si="26"/>
        <v>0</v>
      </c>
      <c r="U63" s="9">
        <f t="shared" si="27"/>
        <v>0</v>
      </c>
      <c r="V63" s="9">
        <f t="shared" si="42"/>
        <v>0</v>
      </c>
      <c r="W63" s="9">
        <f t="shared" si="43"/>
        <v>0</v>
      </c>
      <c r="X63" s="38">
        <f t="shared" si="44"/>
        <v>0</v>
      </c>
      <c r="Y63" s="38">
        <f t="shared" si="28"/>
        <v>0</v>
      </c>
      <c r="Z63" s="10" t="str">
        <f t="shared" si="29"/>
        <v>00:00</v>
      </c>
      <c r="AA63" s="10" t="str">
        <f t="shared" si="30"/>
        <v>00:00</v>
      </c>
      <c r="AB63" s="11">
        <v>0.9166666666666666</v>
      </c>
      <c r="AC63" s="11">
        <v>0.25</v>
      </c>
      <c r="AD63" s="12">
        <f t="shared" si="45"/>
        <v>0</v>
      </c>
      <c r="AE63" s="12">
        <f t="shared" si="31"/>
        <v>0</v>
      </c>
      <c r="AF63" s="12">
        <f t="shared" si="32"/>
        <v>0</v>
      </c>
      <c r="AG63" s="9">
        <v>0.7916666666666666</v>
      </c>
      <c r="AH63" s="9">
        <v>0.9166666666666666</v>
      </c>
      <c r="AI63" s="9" t="str">
        <f t="shared" si="46"/>
        <v>00:00</v>
      </c>
      <c r="AJ63" s="9" t="str">
        <f t="shared" si="33"/>
        <v>00:00</v>
      </c>
      <c r="AK63" s="9" t="str">
        <f t="shared" si="34"/>
        <v>00:00</v>
      </c>
      <c r="AL63" s="125">
        <f t="shared" si="47"/>
        <v>0</v>
      </c>
      <c r="AM63" s="125">
        <f t="shared" si="35"/>
        <v>0</v>
      </c>
      <c r="AN63" s="125">
        <f t="shared" si="36"/>
        <v>0</v>
      </c>
      <c r="AO63" s="125">
        <f t="shared" si="37"/>
        <v>0</v>
      </c>
      <c r="AP63" s="130"/>
      <c r="AQ63" s="130"/>
      <c r="AR63" s="130"/>
      <c r="AS63" s="130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55"/>
      <c r="BE63" s="55"/>
      <c r="BF63" s="55"/>
      <c r="BG63" s="55"/>
      <c r="BH63" s="55"/>
    </row>
    <row r="64" spans="1:60" ht="12.75">
      <c r="A64" s="205">
        <v>42786</v>
      </c>
      <c r="B64" s="133">
        <v>1</v>
      </c>
      <c r="C64" s="145" t="s">
        <v>117</v>
      </c>
      <c r="D64" s="121"/>
      <c r="E64" s="121"/>
      <c r="F64" s="121"/>
      <c r="G64" s="121"/>
      <c r="H64" s="7"/>
      <c r="I64" s="7"/>
      <c r="J64" s="8">
        <f t="shared" si="18"/>
        <v>0</v>
      </c>
      <c r="K64" s="8">
        <f t="shared" si="38"/>
        <v>0</v>
      </c>
      <c r="L64" s="8">
        <f t="shared" si="39"/>
        <v>4.433333333333332</v>
      </c>
      <c r="M64" s="194" t="str">
        <f t="shared" si="40"/>
        <v>-</v>
      </c>
      <c r="N64" s="195">
        <f t="shared" si="41"/>
        <v>4.433333333333332</v>
      </c>
      <c r="O64" s="358"/>
      <c r="P64" s="359"/>
      <c r="Q64" s="188"/>
      <c r="R64" s="58"/>
      <c r="S64" s="123">
        <f t="shared" si="25"/>
        <v>0</v>
      </c>
      <c r="T64" s="9">
        <f t="shared" si="26"/>
        <v>0</v>
      </c>
      <c r="U64" s="9" t="str">
        <f t="shared" si="27"/>
        <v>00:00</v>
      </c>
      <c r="V64" s="9">
        <f t="shared" si="42"/>
        <v>0</v>
      </c>
      <c r="W64" s="9">
        <f t="shared" si="43"/>
        <v>0</v>
      </c>
      <c r="X64" s="38">
        <f t="shared" si="44"/>
        <v>0</v>
      </c>
      <c r="Y64" s="38">
        <f t="shared" si="28"/>
        <v>0</v>
      </c>
      <c r="Z64" s="10" t="str">
        <f t="shared" si="29"/>
        <v>07:36</v>
      </c>
      <c r="AA64" s="10" t="str">
        <f t="shared" si="30"/>
        <v>00:00</v>
      </c>
      <c r="AB64" s="11">
        <v>0.9166666666666666</v>
      </c>
      <c r="AC64" s="11">
        <v>0.25</v>
      </c>
      <c r="AD64" s="12">
        <f t="shared" si="45"/>
        <v>0</v>
      </c>
      <c r="AE64" s="12">
        <f t="shared" si="31"/>
        <v>0</v>
      </c>
      <c r="AF64" s="12">
        <f t="shared" si="32"/>
        <v>0</v>
      </c>
      <c r="AG64" s="9">
        <v>0.7916666666666666</v>
      </c>
      <c r="AH64" s="9">
        <v>0.9166666666666666</v>
      </c>
      <c r="AI64" s="9" t="str">
        <f t="shared" si="46"/>
        <v>00:00</v>
      </c>
      <c r="AJ64" s="9" t="str">
        <f t="shared" si="33"/>
        <v>00:00</v>
      </c>
      <c r="AK64" s="9" t="str">
        <f t="shared" si="34"/>
        <v>00:00</v>
      </c>
      <c r="AL64" s="125">
        <f t="shared" si="47"/>
        <v>0</v>
      </c>
      <c r="AM64" s="125">
        <f t="shared" si="35"/>
        <v>0</v>
      </c>
      <c r="AN64" s="125">
        <f t="shared" si="36"/>
        <v>0</v>
      </c>
      <c r="AO64" s="125">
        <f t="shared" si="37"/>
        <v>0</v>
      </c>
      <c r="AP64" s="130"/>
      <c r="AQ64" s="130"/>
      <c r="AR64" s="130"/>
      <c r="AS64" s="130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55"/>
      <c r="BE64" s="55"/>
      <c r="BF64" s="55"/>
      <c r="BG64" s="55"/>
      <c r="BH64" s="55"/>
    </row>
    <row r="65" spans="1:60" ht="12.75">
      <c r="A65" s="205">
        <v>42787</v>
      </c>
      <c r="B65" s="133">
        <v>1</v>
      </c>
      <c r="C65" s="145" t="s">
        <v>117</v>
      </c>
      <c r="D65" s="121"/>
      <c r="E65" s="121"/>
      <c r="F65" s="121"/>
      <c r="G65" s="121"/>
      <c r="H65" s="7"/>
      <c r="I65" s="7"/>
      <c r="J65" s="8">
        <f t="shared" si="18"/>
        <v>0</v>
      </c>
      <c r="K65" s="8">
        <f t="shared" si="38"/>
        <v>0</v>
      </c>
      <c r="L65" s="8">
        <f t="shared" si="39"/>
        <v>4.749999999999998</v>
      </c>
      <c r="M65" s="194" t="str">
        <f t="shared" si="40"/>
        <v>-</v>
      </c>
      <c r="N65" s="195">
        <f t="shared" si="41"/>
        <v>4.749999999999998</v>
      </c>
      <c r="O65" s="358"/>
      <c r="P65" s="359"/>
      <c r="Q65" s="188"/>
      <c r="R65" s="58"/>
      <c r="S65" s="123">
        <f t="shared" si="25"/>
        <v>0</v>
      </c>
      <c r="T65" s="9">
        <f t="shared" si="26"/>
        <v>0</v>
      </c>
      <c r="U65" s="9" t="str">
        <f t="shared" si="27"/>
        <v>00:00</v>
      </c>
      <c r="V65" s="9">
        <f t="shared" si="42"/>
        <v>0</v>
      </c>
      <c r="W65" s="9">
        <f t="shared" si="43"/>
        <v>0</v>
      </c>
      <c r="X65" s="38">
        <f t="shared" si="44"/>
        <v>0</v>
      </c>
      <c r="Y65" s="38">
        <f t="shared" si="28"/>
        <v>0</v>
      </c>
      <c r="Z65" s="10" t="str">
        <f t="shared" si="29"/>
        <v>07:36</v>
      </c>
      <c r="AA65" s="10" t="str">
        <f t="shared" si="30"/>
        <v>00:00</v>
      </c>
      <c r="AB65" s="11">
        <v>0.9166666666666666</v>
      </c>
      <c r="AC65" s="11">
        <v>0.25</v>
      </c>
      <c r="AD65" s="12">
        <f t="shared" si="45"/>
        <v>0</v>
      </c>
      <c r="AE65" s="12">
        <f t="shared" si="31"/>
        <v>0</v>
      </c>
      <c r="AF65" s="12">
        <f t="shared" si="32"/>
        <v>0</v>
      </c>
      <c r="AG65" s="9">
        <v>0.7916666666666666</v>
      </c>
      <c r="AH65" s="9">
        <v>0.9166666666666666</v>
      </c>
      <c r="AI65" s="9" t="str">
        <f t="shared" si="46"/>
        <v>00:00</v>
      </c>
      <c r="AJ65" s="9" t="str">
        <f t="shared" si="33"/>
        <v>00:00</v>
      </c>
      <c r="AK65" s="9" t="str">
        <f t="shared" si="34"/>
        <v>00:00</v>
      </c>
      <c r="AL65" s="125">
        <f t="shared" si="47"/>
        <v>0</v>
      </c>
      <c r="AM65" s="125">
        <f t="shared" si="35"/>
        <v>0</v>
      </c>
      <c r="AN65" s="125">
        <f t="shared" si="36"/>
        <v>0</v>
      </c>
      <c r="AO65" s="125">
        <f t="shared" si="37"/>
        <v>0</v>
      </c>
      <c r="AP65" s="130"/>
      <c r="AQ65" s="130"/>
      <c r="AR65" s="130"/>
      <c r="AS65" s="130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55"/>
      <c r="BE65" s="55"/>
      <c r="BF65" s="55"/>
      <c r="BG65" s="55"/>
      <c r="BH65" s="55"/>
    </row>
    <row r="66" spans="1:60" ht="12.75">
      <c r="A66" s="205">
        <v>42788</v>
      </c>
      <c r="B66" s="133">
        <v>1</v>
      </c>
      <c r="C66" s="145" t="s">
        <v>117</v>
      </c>
      <c r="D66" s="121"/>
      <c r="E66" s="121"/>
      <c r="F66" s="121"/>
      <c r="G66" s="121"/>
      <c r="H66" s="7"/>
      <c r="I66" s="7"/>
      <c r="J66" s="8">
        <f t="shared" si="18"/>
        <v>0</v>
      </c>
      <c r="K66" s="8">
        <f t="shared" si="38"/>
        <v>0</v>
      </c>
      <c r="L66" s="8">
        <f t="shared" si="39"/>
        <v>5.066666666666665</v>
      </c>
      <c r="M66" s="194" t="str">
        <f t="shared" si="40"/>
        <v>-</v>
      </c>
      <c r="N66" s="195">
        <f t="shared" si="41"/>
        <v>5.066666666666665</v>
      </c>
      <c r="O66" s="358"/>
      <c r="P66" s="359"/>
      <c r="Q66" s="188"/>
      <c r="R66" s="58"/>
      <c r="S66" s="123">
        <f t="shared" si="25"/>
        <v>0</v>
      </c>
      <c r="T66" s="9">
        <f t="shared" si="26"/>
        <v>0</v>
      </c>
      <c r="U66" s="9" t="str">
        <f t="shared" si="27"/>
        <v>00:00</v>
      </c>
      <c r="V66" s="9">
        <f t="shared" si="42"/>
        <v>0</v>
      </c>
      <c r="W66" s="9">
        <f t="shared" si="43"/>
        <v>0</v>
      </c>
      <c r="X66" s="38">
        <f t="shared" si="44"/>
        <v>0</v>
      </c>
      <c r="Y66" s="38">
        <f t="shared" si="28"/>
        <v>0</v>
      </c>
      <c r="Z66" s="10" t="str">
        <f t="shared" si="29"/>
        <v>07:36</v>
      </c>
      <c r="AA66" s="10" t="str">
        <f t="shared" si="30"/>
        <v>00:00</v>
      </c>
      <c r="AB66" s="11">
        <v>0.9166666666666666</v>
      </c>
      <c r="AC66" s="11">
        <v>0.25</v>
      </c>
      <c r="AD66" s="12">
        <f t="shared" si="45"/>
        <v>0</v>
      </c>
      <c r="AE66" s="12">
        <f t="shared" si="31"/>
        <v>0</v>
      </c>
      <c r="AF66" s="12">
        <f t="shared" si="32"/>
        <v>0</v>
      </c>
      <c r="AG66" s="9">
        <v>0.7916666666666666</v>
      </c>
      <c r="AH66" s="9">
        <v>0.9166666666666666</v>
      </c>
      <c r="AI66" s="9" t="str">
        <f t="shared" si="46"/>
        <v>00:00</v>
      </c>
      <c r="AJ66" s="9" t="str">
        <f t="shared" si="33"/>
        <v>00:00</v>
      </c>
      <c r="AK66" s="9" t="str">
        <f t="shared" si="34"/>
        <v>00:00</v>
      </c>
      <c r="AL66" s="125">
        <f t="shared" si="47"/>
        <v>0</v>
      </c>
      <c r="AM66" s="125">
        <f t="shared" si="35"/>
        <v>0</v>
      </c>
      <c r="AN66" s="125">
        <f t="shared" si="36"/>
        <v>0</v>
      </c>
      <c r="AO66" s="125">
        <f t="shared" si="37"/>
        <v>0</v>
      </c>
      <c r="AP66" s="130"/>
      <c r="AQ66" s="130"/>
      <c r="AR66" s="130"/>
      <c r="AS66" s="130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55"/>
      <c r="BE66" s="55"/>
      <c r="BF66" s="55"/>
      <c r="BG66" s="55"/>
      <c r="BH66" s="55"/>
    </row>
    <row r="67" spans="1:60" ht="12.75">
      <c r="A67" s="205">
        <v>42789</v>
      </c>
      <c r="B67" s="133">
        <v>1</v>
      </c>
      <c r="C67" s="145" t="s">
        <v>117</v>
      </c>
      <c r="D67" s="121"/>
      <c r="E67" s="121"/>
      <c r="F67" s="121"/>
      <c r="G67" s="121"/>
      <c r="H67" s="7"/>
      <c r="I67" s="7"/>
      <c r="J67" s="8">
        <f t="shared" si="18"/>
        <v>0</v>
      </c>
      <c r="K67" s="8">
        <f t="shared" si="38"/>
        <v>0</v>
      </c>
      <c r="L67" s="8">
        <f t="shared" si="39"/>
        <v>5.383333333333331</v>
      </c>
      <c r="M67" s="194" t="str">
        <f t="shared" si="40"/>
        <v>-</v>
      </c>
      <c r="N67" s="195">
        <f t="shared" si="41"/>
        <v>5.383333333333331</v>
      </c>
      <c r="O67" s="356"/>
      <c r="P67" s="357"/>
      <c r="Q67" s="188"/>
      <c r="R67" s="58"/>
      <c r="S67" s="123">
        <f t="shared" si="25"/>
        <v>0</v>
      </c>
      <c r="T67" s="9">
        <f t="shared" si="26"/>
        <v>0</v>
      </c>
      <c r="U67" s="9" t="str">
        <f t="shared" si="27"/>
        <v>00:00</v>
      </c>
      <c r="V67" s="9">
        <f t="shared" si="42"/>
        <v>0</v>
      </c>
      <c r="W67" s="9">
        <f t="shared" si="43"/>
        <v>0</v>
      </c>
      <c r="X67" s="38">
        <f t="shared" si="44"/>
        <v>0</v>
      </c>
      <c r="Y67" s="38">
        <f t="shared" si="28"/>
        <v>0</v>
      </c>
      <c r="Z67" s="10" t="str">
        <f t="shared" si="29"/>
        <v>07:36</v>
      </c>
      <c r="AA67" s="10" t="str">
        <f t="shared" si="30"/>
        <v>00:00</v>
      </c>
      <c r="AB67" s="11">
        <v>0.9166666666666666</v>
      </c>
      <c r="AC67" s="11">
        <v>0.25</v>
      </c>
      <c r="AD67" s="12">
        <f t="shared" si="45"/>
        <v>0</v>
      </c>
      <c r="AE67" s="12">
        <f t="shared" si="31"/>
        <v>0</v>
      </c>
      <c r="AF67" s="12">
        <f t="shared" si="32"/>
        <v>0</v>
      </c>
      <c r="AG67" s="9">
        <v>0.7916666666666666</v>
      </c>
      <c r="AH67" s="9">
        <v>0.9166666666666666</v>
      </c>
      <c r="AI67" s="9" t="str">
        <f t="shared" si="46"/>
        <v>00:00</v>
      </c>
      <c r="AJ67" s="9" t="str">
        <f t="shared" si="33"/>
        <v>00:00</v>
      </c>
      <c r="AK67" s="9" t="str">
        <f t="shared" si="34"/>
        <v>00:00</v>
      </c>
      <c r="AL67" s="125">
        <f t="shared" si="47"/>
        <v>0</v>
      </c>
      <c r="AM67" s="125">
        <f t="shared" si="35"/>
        <v>0</v>
      </c>
      <c r="AN67" s="125">
        <f t="shared" si="36"/>
        <v>0</v>
      </c>
      <c r="AO67" s="125">
        <f t="shared" si="37"/>
        <v>0</v>
      </c>
      <c r="AP67" s="130"/>
      <c r="AQ67" s="130"/>
      <c r="AR67" s="130"/>
      <c r="AS67" s="130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55"/>
      <c r="BE67" s="55"/>
      <c r="BF67" s="55"/>
      <c r="BG67" s="55"/>
      <c r="BH67" s="55"/>
    </row>
    <row r="68" spans="1:60" ht="12.75">
      <c r="A68" s="205">
        <v>42790</v>
      </c>
      <c r="B68" s="133">
        <v>1</v>
      </c>
      <c r="C68" s="145" t="s">
        <v>117</v>
      </c>
      <c r="D68" s="121"/>
      <c r="E68" s="121"/>
      <c r="F68" s="121"/>
      <c r="G68" s="121"/>
      <c r="H68" s="7"/>
      <c r="I68" s="7"/>
      <c r="J68" s="8">
        <f t="shared" si="18"/>
        <v>0</v>
      </c>
      <c r="K68" s="8">
        <f t="shared" si="38"/>
        <v>0</v>
      </c>
      <c r="L68" s="8">
        <f t="shared" si="39"/>
        <v>5.6999999999999975</v>
      </c>
      <c r="M68" s="194" t="str">
        <f t="shared" si="40"/>
        <v>-</v>
      </c>
      <c r="N68" s="195">
        <f t="shared" si="41"/>
        <v>5.6999999999999975</v>
      </c>
      <c r="O68" s="356"/>
      <c r="P68" s="357"/>
      <c r="Q68" s="188"/>
      <c r="R68" s="58"/>
      <c r="S68" s="123">
        <f t="shared" si="25"/>
        <v>0</v>
      </c>
      <c r="T68" s="9">
        <f t="shared" si="26"/>
        <v>0</v>
      </c>
      <c r="U68" s="9" t="str">
        <f t="shared" si="27"/>
        <v>00:00</v>
      </c>
      <c r="V68" s="9">
        <f t="shared" si="42"/>
        <v>0</v>
      </c>
      <c r="W68" s="9">
        <f t="shared" si="43"/>
        <v>0</v>
      </c>
      <c r="X68" s="38">
        <f t="shared" si="44"/>
        <v>0</v>
      </c>
      <c r="Y68" s="38">
        <f t="shared" si="28"/>
        <v>0</v>
      </c>
      <c r="Z68" s="10" t="str">
        <f t="shared" si="29"/>
        <v>07:36</v>
      </c>
      <c r="AA68" s="10" t="str">
        <f t="shared" si="30"/>
        <v>00:00</v>
      </c>
      <c r="AB68" s="11">
        <v>0.9166666666666666</v>
      </c>
      <c r="AC68" s="11">
        <v>0.25</v>
      </c>
      <c r="AD68" s="12">
        <f t="shared" si="45"/>
        <v>0</v>
      </c>
      <c r="AE68" s="12">
        <f t="shared" si="31"/>
        <v>0</v>
      </c>
      <c r="AF68" s="12">
        <f t="shared" si="32"/>
        <v>0</v>
      </c>
      <c r="AG68" s="9">
        <v>0.7916666666666666</v>
      </c>
      <c r="AH68" s="9">
        <v>0.9166666666666666</v>
      </c>
      <c r="AI68" s="9" t="str">
        <f t="shared" si="46"/>
        <v>00:00</v>
      </c>
      <c r="AJ68" s="9" t="str">
        <f t="shared" si="33"/>
        <v>00:00</v>
      </c>
      <c r="AK68" s="9" t="str">
        <f t="shared" si="34"/>
        <v>00:00</v>
      </c>
      <c r="AL68" s="125">
        <f t="shared" si="47"/>
        <v>0</v>
      </c>
      <c r="AM68" s="125">
        <f t="shared" si="35"/>
        <v>0</v>
      </c>
      <c r="AN68" s="125">
        <f t="shared" si="36"/>
        <v>0</v>
      </c>
      <c r="AO68" s="125">
        <f t="shared" si="37"/>
        <v>0</v>
      </c>
      <c r="AP68" s="130"/>
      <c r="AQ68" s="130"/>
      <c r="AR68" s="130"/>
      <c r="AS68" s="130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55"/>
      <c r="BE68" s="55"/>
      <c r="BF68" s="55"/>
      <c r="BG68" s="55"/>
      <c r="BH68" s="55"/>
    </row>
    <row r="69" spans="1:60" ht="12.75">
      <c r="A69" s="205">
        <v>42791</v>
      </c>
      <c r="B69" s="133">
        <v>4</v>
      </c>
      <c r="C69" s="145" t="s">
        <v>117</v>
      </c>
      <c r="D69" s="121"/>
      <c r="E69" s="121"/>
      <c r="F69" s="121"/>
      <c r="G69" s="121"/>
      <c r="H69" s="7"/>
      <c r="I69" s="7"/>
      <c r="J69" s="8">
        <f t="shared" si="18"/>
        <v>0</v>
      </c>
      <c r="K69" s="8">
        <f t="shared" si="38"/>
        <v>0</v>
      </c>
      <c r="L69" s="8">
        <f t="shared" si="39"/>
        <v>5.6999999999999975</v>
      </c>
      <c r="M69" s="194" t="str">
        <f t="shared" si="40"/>
        <v>-</v>
      </c>
      <c r="N69" s="195">
        <f t="shared" si="41"/>
        <v>5.6999999999999975</v>
      </c>
      <c r="O69" s="356"/>
      <c r="P69" s="357"/>
      <c r="Q69" s="188"/>
      <c r="R69" s="58"/>
      <c r="S69" s="123">
        <f t="shared" si="25"/>
        <v>0</v>
      </c>
      <c r="T69" s="9">
        <f t="shared" si="26"/>
        <v>0</v>
      </c>
      <c r="U69" s="9">
        <f t="shared" si="27"/>
        <v>0</v>
      </c>
      <c r="V69" s="9">
        <f t="shared" si="42"/>
        <v>0</v>
      </c>
      <c r="W69" s="9">
        <f t="shared" si="43"/>
        <v>0</v>
      </c>
      <c r="X69" s="38">
        <f t="shared" si="44"/>
        <v>0</v>
      </c>
      <c r="Y69" s="38">
        <f t="shared" si="28"/>
        <v>0</v>
      </c>
      <c r="Z69" s="10" t="str">
        <f t="shared" si="29"/>
        <v>00:00</v>
      </c>
      <c r="AA69" s="10" t="str">
        <f t="shared" si="30"/>
        <v>00:00</v>
      </c>
      <c r="AB69" s="11">
        <v>0.9166666666666666</v>
      </c>
      <c r="AC69" s="11">
        <v>0.25</v>
      </c>
      <c r="AD69" s="12">
        <f t="shared" si="45"/>
        <v>0</v>
      </c>
      <c r="AE69" s="12">
        <f t="shared" si="31"/>
        <v>0</v>
      </c>
      <c r="AF69" s="12">
        <f t="shared" si="32"/>
        <v>0</v>
      </c>
      <c r="AG69" s="9">
        <v>0.7916666666666666</v>
      </c>
      <c r="AH69" s="9">
        <v>0.9166666666666666</v>
      </c>
      <c r="AI69" s="9" t="str">
        <f t="shared" si="46"/>
        <v>00:00</v>
      </c>
      <c r="AJ69" s="9" t="str">
        <f t="shared" si="33"/>
        <v>00:00</v>
      </c>
      <c r="AK69" s="9" t="str">
        <f t="shared" si="34"/>
        <v>00:00</v>
      </c>
      <c r="AL69" s="125">
        <f t="shared" si="47"/>
        <v>0</v>
      </c>
      <c r="AM69" s="125">
        <f t="shared" si="35"/>
        <v>0</v>
      </c>
      <c r="AN69" s="125">
        <f t="shared" si="36"/>
        <v>0</v>
      </c>
      <c r="AO69" s="125">
        <f t="shared" si="37"/>
        <v>0</v>
      </c>
      <c r="AP69" s="130"/>
      <c r="AQ69" s="130"/>
      <c r="AR69" s="130"/>
      <c r="AS69" s="130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55"/>
      <c r="BE69" s="55"/>
      <c r="BF69" s="55"/>
      <c r="BG69" s="55"/>
      <c r="BH69" s="55"/>
    </row>
    <row r="70" spans="1:60" ht="12.75">
      <c r="A70" s="205">
        <v>42792</v>
      </c>
      <c r="B70" s="133">
        <v>4</v>
      </c>
      <c r="C70" s="145" t="s">
        <v>117</v>
      </c>
      <c r="D70" s="121"/>
      <c r="E70" s="121"/>
      <c r="F70" s="121"/>
      <c r="G70" s="121"/>
      <c r="H70" s="7"/>
      <c r="I70" s="7"/>
      <c r="J70" s="8">
        <f t="shared" si="18"/>
        <v>0</v>
      </c>
      <c r="K70" s="8">
        <f t="shared" si="38"/>
        <v>0</v>
      </c>
      <c r="L70" s="8">
        <f t="shared" si="39"/>
        <v>5.6999999999999975</v>
      </c>
      <c r="M70" s="194" t="str">
        <f t="shared" si="40"/>
        <v>-</v>
      </c>
      <c r="N70" s="195">
        <f t="shared" si="41"/>
        <v>5.6999999999999975</v>
      </c>
      <c r="O70" s="356"/>
      <c r="P70" s="357"/>
      <c r="Q70" s="188"/>
      <c r="R70" s="58"/>
      <c r="S70" s="123">
        <f t="shared" si="25"/>
        <v>0</v>
      </c>
      <c r="T70" s="9">
        <f t="shared" si="26"/>
        <v>0</v>
      </c>
      <c r="U70" s="9">
        <f t="shared" si="27"/>
        <v>0</v>
      </c>
      <c r="V70" s="9">
        <f t="shared" si="42"/>
        <v>0</v>
      </c>
      <c r="W70" s="9">
        <f t="shared" si="43"/>
        <v>0</v>
      </c>
      <c r="X70" s="38">
        <f t="shared" si="44"/>
        <v>0</v>
      </c>
      <c r="Y70" s="38">
        <f t="shared" si="28"/>
        <v>0</v>
      </c>
      <c r="Z70" s="10" t="str">
        <f t="shared" si="29"/>
        <v>00:00</v>
      </c>
      <c r="AA70" s="10" t="str">
        <f t="shared" si="30"/>
        <v>00:00</v>
      </c>
      <c r="AB70" s="11">
        <v>0.9166666666666666</v>
      </c>
      <c r="AC70" s="11">
        <v>0.25</v>
      </c>
      <c r="AD70" s="12">
        <f t="shared" si="45"/>
        <v>0</v>
      </c>
      <c r="AE70" s="12">
        <f t="shared" si="31"/>
        <v>0</v>
      </c>
      <c r="AF70" s="12">
        <f t="shared" si="32"/>
        <v>0</v>
      </c>
      <c r="AG70" s="9">
        <v>0.7916666666666666</v>
      </c>
      <c r="AH70" s="9">
        <v>0.9166666666666666</v>
      </c>
      <c r="AI70" s="9" t="str">
        <f t="shared" si="46"/>
        <v>00:00</v>
      </c>
      <c r="AJ70" s="9" t="str">
        <f t="shared" si="33"/>
        <v>00:00</v>
      </c>
      <c r="AK70" s="9" t="str">
        <f t="shared" si="34"/>
        <v>00:00</v>
      </c>
      <c r="AL70" s="125">
        <f t="shared" si="47"/>
        <v>0</v>
      </c>
      <c r="AM70" s="125">
        <f t="shared" si="35"/>
        <v>0</v>
      </c>
      <c r="AN70" s="125">
        <f t="shared" si="36"/>
        <v>0</v>
      </c>
      <c r="AO70" s="125">
        <f t="shared" si="37"/>
        <v>0</v>
      </c>
      <c r="AP70" s="130"/>
      <c r="AQ70" s="130"/>
      <c r="AR70" s="130"/>
      <c r="AS70" s="130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55"/>
      <c r="BE70" s="55"/>
      <c r="BF70" s="55"/>
      <c r="BG70" s="55"/>
      <c r="BH70" s="55"/>
    </row>
    <row r="71" spans="1:60" ht="12.75">
      <c r="A71" s="205">
        <v>42793</v>
      </c>
      <c r="B71" s="133">
        <v>1</v>
      </c>
      <c r="C71" s="145" t="s">
        <v>117</v>
      </c>
      <c r="D71" s="121"/>
      <c r="E71" s="121"/>
      <c r="F71" s="121"/>
      <c r="G71" s="121"/>
      <c r="H71" s="7"/>
      <c r="I71" s="7"/>
      <c r="J71" s="8">
        <f t="shared" si="18"/>
        <v>0</v>
      </c>
      <c r="K71" s="8">
        <f t="shared" si="38"/>
        <v>0</v>
      </c>
      <c r="L71" s="8">
        <f t="shared" si="39"/>
        <v>6.016666666666664</v>
      </c>
      <c r="M71" s="194" t="str">
        <f t="shared" si="40"/>
        <v>-</v>
      </c>
      <c r="N71" s="195">
        <f t="shared" si="41"/>
        <v>6.016666666666664</v>
      </c>
      <c r="O71" s="356"/>
      <c r="P71" s="357"/>
      <c r="Q71" s="188"/>
      <c r="R71" s="58"/>
      <c r="S71" s="123">
        <f t="shared" si="25"/>
        <v>0</v>
      </c>
      <c r="T71" s="9">
        <f t="shared" si="26"/>
        <v>0</v>
      </c>
      <c r="U71" s="9" t="str">
        <f t="shared" si="27"/>
        <v>00:00</v>
      </c>
      <c r="V71" s="9">
        <f t="shared" si="42"/>
        <v>0</v>
      </c>
      <c r="W71" s="9">
        <f t="shared" si="43"/>
        <v>0</v>
      </c>
      <c r="X71" s="38">
        <f t="shared" si="44"/>
        <v>0</v>
      </c>
      <c r="Y71" s="38">
        <f t="shared" si="28"/>
        <v>0</v>
      </c>
      <c r="Z71" s="10" t="str">
        <f t="shared" si="29"/>
        <v>07:36</v>
      </c>
      <c r="AA71" s="10" t="str">
        <f t="shared" si="30"/>
        <v>00:00</v>
      </c>
      <c r="AB71" s="11">
        <v>0.9166666666666666</v>
      </c>
      <c r="AC71" s="11">
        <v>0.25</v>
      </c>
      <c r="AD71" s="12">
        <f t="shared" si="45"/>
        <v>0</v>
      </c>
      <c r="AE71" s="12">
        <f t="shared" si="31"/>
        <v>0</v>
      </c>
      <c r="AF71" s="12">
        <f t="shared" si="32"/>
        <v>0</v>
      </c>
      <c r="AG71" s="9">
        <v>0.7916666666666666</v>
      </c>
      <c r="AH71" s="9">
        <v>0.9166666666666666</v>
      </c>
      <c r="AI71" s="9" t="str">
        <f t="shared" si="46"/>
        <v>00:00</v>
      </c>
      <c r="AJ71" s="9" t="str">
        <f t="shared" si="33"/>
        <v>00:00</v>
      </c>
      <c r="AK71" s="9" t="str">
        <f t="shared" si="34"/>
        <v>00:00</v>
      </c>
      <c r="AL71" s="125">
        <f t="shared" si="47"/>
        <v>0</v>
      </c>
      <c r="AM71" s="125">
        <f t="shared" si="35"/>
        <v>0</v>
      </c>
      <c r="AN71" s="125">
        <f t="shared" si="36"/>
        <v>0</v>
      </c>
      <c r="AO71" s="125">
        <f t="shared" si="37"/>
        <v>0</v>
      </c>
      <c r="AP71" s="130"/>
      <c r="AQ71" s="130"/>
      <c r="AR71" s="130"/>
      <c r="AS71" s="130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55"/>
      <c r="BE71" s="55"/>
      <c r="BF71" s="55"/>
      <c r="BG71" s="55"/>
      <c r="BH71" s="55"/>
    </row>
    <row r="72" spans="1:60" ht="12.75">
      <c r="A72" s="205">
        <v>42794</v>
      </c>
      <c r="B72" s="133">
        <v>1</v>
      </c>
      <c r="C72" s="145" t="s">
        <v>117</v>
      </c>
      <c r="D72" s="121"/>
      <c r="E72" s="121"/>
      <c r="F72" s="121"/>
      <c r="G72" s="121"/>
      <c r="H72" s="7"/>
      <c r="I72" s="7"/>
      <c r="J72" s="8">
        <f t="shared" si="18"/>
        <v>0</v>
      </c>
      <c r="K72" s="8">
        <f>SUM(K71,J72)</f>
        <v>0</v>
      </c>
      <c r="L72" s="8">
        <f t="shared" si="39"/>
        <v>6.33333333333333</v>
      </c>
      <c r="M72" s="194" t="str">
        <f>IF(K72&gt;=L72,"+","-")</f>
        <v>-</v>
      </c>
      <c r="N72" s="195">
        <f>IF(K72=L72,"00:00",IF(K72&gt;L72,K72-L72,L72-K72))</f>
        <v>6.33333333333333</v>
      </c>
      <c r="O72" s="356"/>
      <c r="P72" s="357"/>
      <c r="Q72" s="188"/>
      <c r="R72" s="58"/>
      <c r="S72" s="123">
        <f>SUM(AD72:AF72)</f>
        <v>0</v>
      </c>
      <c r="T72" s="9">
        <f>SUM(AI72:AK72)</f>
        <v>0</v>
      </c>
      <c r="U72" s="9" t="str">
        <f t="shared" si="27"/>
        <v>00:00</v>
      </c>
      <c r="V72" s="9">
        <f t="shared" si="42"/>
        <v>0</v>
      </c>
      <c r="W72" s="9">
        <f t="shared" si="43"/>
        <v>0</v>
      </c>
      <c r="X72" s="38">
        <f t="shared" si="44"/>
        <v>0</v>
      </c>
      <c r="Y72" s="38">
        <f>IF(B72=9,1,0)</f>
        <v>0</v>
      </c>
      <c r="Z72" s="10" t="str">
        <f>IF(B72=1,"07:36",IF(B72=2,"07:36",IF(B72=3,"07:36",IF(B72=6,"07:36",IF(B72=7,"7:36",IF(B72=8,"07:36",IF(B72=9,"07:36",IF(B72=5,"07:36","00:00"))))))))</f>
        <v>07:36</v>
      </c>
      <c r="AA72" s="10" t="str">
        <f>IF(B72=1,"00:00",IF(B72=2,"7:36",IF(B72=3,"03:48",IF(B72=6,"07:36",IF(B72=7,"07:36",IF(B72=8,"07:36",IF(B72=9,"00:00",IF(B72=5,"07:36","00:00"))))))))</f>
        <v>00:00</v>
      </c>
      <c r="AB72" s="11">
        <v>0.9166666666666666</v>
      </c>
      <c r="AC72" s="11">
        <v>0.25</v>
      </c>
      <c r="AD72" s="12">
        <f t="shared" si="45"/>
        <v>0</v>
      </c>
      <c r="AE72" s="12">
        <f t="shared" si="31"/>
        <v>0</v>
      </c>
      <c r="AF72" s="12">
        <f t="shared" si="32"/>
        <v>0</v>
      </c>
      <c r="AG72" s="9">
        <v>0.7916666666666666</v>
      </c>
      <c r="AH72" s="9">
        <v>0.9166666666666666</v>
      </c>
      <c r="AI72" s="9" t="str">
        <f t="shared" si="46"/>
        <v>00:00</v>
      </c>
      <c r="AJ72" s="9" t="str">
        <f t="shared" si="33"/>
        <v>00:00</v>
      </c>
      <c r="AK72" s="9" t="str">
        <f t="shared" si="34"/>
        <v>00:00</v>
      </c>
      <c r="AL72" s="125">
        <f t="shared" si="47"/>
        <v>0</v>
      </c>
      <c r="AM72" s="125">
        <f t="shared" si="35"/>
        <v>0</v>
      </c>
      <c r="AN72" s="125">
        <f t="shared" si="36"/>
        <v>0</v>
      </c>
      <c r="AO72" s="125">
        <f t="shared" si="37"/>
        <v>0</v>
      </c>
      <c r="AP72" s="130"/>
      <c r="AQ72" s="130"/>
      <c r="AR72" s="130"/>
      <c r="AS72" s="130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55"/>
      <c r="BE72" s="55"/>
      <c r="BF72" s="55"/>
      <c r="BG72" s="55"/>
      <c r="BH72" s="55"/>
    </row>
    <row r="73" spans="1:60" ht="12.75" hidden="1">
      <c r="A73" s="205">
        <v>42429</v>
      </c>
      <c r="B73" s="133">
        <v>1</v>
      </c>
      <c r="C73" s="145" t="s">
        <v>117</v>
      </c>
      <c r="D73" s="121">
        <v>0.3333333333333333</v>
      </c>
      <c r="E73" s="121">
        <v>0.6666666666666666</v>
      </c>
      <c r="F73" s="121"/>
      <c r="G73" s="121"/>
      <c r="H73" s="8"/>
      <c r="I73" s="8"/>
      <c r="J73" s="8">
        <f t="shared" si="18"/>
        <v>0.3125</v>
      </c>
      <c r="K73" s="8">
        <f>SUM(K72,J73)</f>
        <v>0.3125</v>
      </c>
      <c r="L73" s="8">
        <f t="shared" si="39"/>
        <v>6.649999999999997</v>
      </c>
      <c r="M73" s="194" t="str">
        <f>IF(K73&gt;=L73,"+","-")</f>
        <v>-</v>
      </c>
      <c r="N73" s="195">
        <f>IF(K73=L73,"00:00",IF(K73&gt;L73,K73-L73,L73-K73))</f>
        <v>6.337499999999997</v>
      </c>
      <c r="O73" s="356"/>
      <c r="P73" s="357"/>
      <c r="Q73" s="188"/>
      <c r="R73" s="58"/>
      <c r="S73" s="123">
        <f>SUM(AD73:AF73)</f>
        <v>0</v>
      </c>
      <c r="T73" s="9">
        <f>SUM(AI73:AK73)</f>
        <v>0</v>
      </c>
      <c r="U73" s="9" t="str">
        <f>IF(B73=4,J73,"00:00")</f>
        <v>00:00</v>
      </c>
      <c r="V73" s="9">
        <f t="shared" si="42"/>
        <v>0</v>
      </c>
      <c r="W73" s="9">
        <f t="shared" si="43"/>
        <v>0</v>
      </c>
      <c r="X73" s="38">
        <f>IF(B73=8,1,IF(B73=9,1,0))</f>
        <v>0</v>
      </c>
      <c r="Y73" s="38">
        <f>IF(B73=9,1,0)</f>
        <v>0</v>
      </c>
      <c r="Z73" s="10" t="str">
        <f>IF(B73=1,"07:36",IF(B73=2,"07:36",IF(B73=3,"07:36",IF(B73=6,"07:36",IF(B73=7,"7:36",IF(B73=8,"07:36",IF(B73=9,"07:36",IF(B73=5,"07:36","00:00"))))))))</f>
        <v>07:36</v>
      </c>
      <c r="AA73" s="10" t="str">
        <f>IF(B73=1,"00:00",IF(B73=2,"7:36",IF(B73=3,"03:48",IF(B73=6,"07:36",IF(B73=7,"07:36",IF(B73=8,"07:36",IF(B73=9,"00:00",IF(B73=5,"07:36","00:00"))))))))</f>
        <v>00:00</v>
      </c>
      <c r="AB73" s="11">
        <v>0.9166666666666666</v>
      </c>
      <c r="AC73" s="11">
        <v>0.25</v>
      </c>
      <c r="AD73" s="12">
        <f>IF(D73&lt;AC73,IF(E73&lt;AC73,E73-D73,AC73-D73),"00:00")+IF(E73&gt;AB73,IF(D73&gt;AB73,E73-D73,E73-AB73),"00:00")</f>
        <v>0</v>
      </c>
      <c r="AE73" s="12">
        <f t="shared" si="31"/>
        <v>0</v>
      </c>
      <c r="AF73" s="12">
        <f t="shared" si="32"/>
        <v>0</v>
      </c>
      <c r="AG73" s="9">
        <v>0.7916666666666666</v>
      </c>
      <c r="AH73" s="9">
        <v>0.9166666666666666</v>
      </c>
      <c r="AI73" s="9" t="str">
        <f>IF(E73&lt;AG73,"00:00",IF(D73&gt;=AH73,"00:00",(IF(D73&gt;=AG73,IF(E73&lt;AH73,E73-D73,AH73-D73),IF(E73&gt;AH73,AH73-AG73,E73-AG73)))))</f>
        <v>00:00</v>
      </c>
      <c r="AJ73" s="9" t="str">
        <f t="shared" si="33"/>
        <v>00:00</v>
      </c>
      <c r="AK73" s="9" t="str">
        <f t="shared" si="34"/>
        <v>00:00</v>
      </c>
      <c r="AL73" s="125">
        <f>IF(E73-D73&lt;zes,E73-D73,IF(E73-D73&lt;vier,E73-D73-dertig,IF(E73-D73&lt;twee,E73-D73-zestig,E73-D73-negentig)))</f>
        <v>0.3125</v>
      </c>
      <c r="AM73" s="125">
        <f>IF(G73-F73&lt;zes,G73-F73,IF(G73-F73&lt;vier,G73-F73-dertig,IF(G73-F73&lt;twee,G73-F73-zestig,G73-F73-negentig)))</f>
        <v>0</v>
      </c>
      <c r="AN73" s="125">
        <f>IF(I73-H73&lt;zes,I73-H73,IF(I73-H73&lt;vier,I73-H73-dertig,IF(I73-H73&lt;twee,I73-H73-zestig,I73-H73-negentig)))</f>
        <v>0</v>
      </c>
      <c r="AO73" s="125">
        <f t="shared" si="37"/>
        <v>0.3125</v>
      </c>
      <c r="AP73" s="130"/>
      <c r="AQ73" s="130"/>
      <c r="AR73" s="130"/>
      <c r="AS73" s="130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55"/>
      <c r="BE73" s="55"/>
      <c r="BF73" s="55"/>
      <c r="BG73" s="55"/>
      <c r="BH73" s="55"/>
    </row>
    <row r="74" spans="1:60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97" t="s">
        <v>87</v>
      </c>
      <c r="L74" s="198"/>
      <c r="M74" s="208" t="str">
        <f>M73</f>
        <v>-</v>
      </c>
      <c r="N74" s="209">
        <f>N73</f>
        <v>6.337499999999997</v>
      </c>
      <c r="O74" s="112"/>
      <c r="P74" s="112"/>
      <c r="Q74" s="55"/>
      <c r="R74" s="56"/>
      <c r="S74" s="124">
        <f>SUM(S45:S72)</f>
        <v>0</v>
      </c>
      <c r="T74" s="78">
        <f>SUM(T45:T72)</f>
        <v>0</v>
      </c>
      <c r="U74" s="90">
        <f>SUM(U45:U72)</f>
        <v>0</v>
      </c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T74" s="104">
        <f>SUM(AT45:AT72)</f>
        <v>0</v>
      </c>
      <c r="AU74" s="104">
        <f aca="true" t="shared" si="48" ref="AU74:BC74">SUM(AU45:AU72)</f>
        <v>0</v>
      </c>
      <c r="AV74" s="104">
        <f t="shared" si="48"/>
        <v>0</v>
      </c>
      <c r="AW74" s="104">
        <f t="shared" si="48"/>
        <v>0</v>
      </c>
      <c r="AX74" s="104">
        <f t="shared" si="48"/>
        <v>0</v>
      </c>
      <c r="AY74" s="104">
        <f t="shared" si="48"/>
        <v>0</v>
      </c>
      <c r="AZ74" s="104">
        <f t="shared" si="48"/>
        <v>0</v>
      </c>
      <c r="BA74" s="104">
        <f t="shared" si="48"/>
        <v>0</v>
      </c>
      <c r="BB74" s="104">
        <f t="shared" si="48"/>
        <v>0</v>
      </c>
      <c r="BC74" s="104">
        <f t="shared" si="48"/>
        <v>0</v>
      </c>
      <c r="BD74" s="55"/>
      <c r="BE74" s="55"/>
      <c r="BF74" s="55"/>
      <c r="BG74" s="55"/>
      <c r="BH74" s="55"/>
    </row>
    <row r="75" spans="11:25" s="115" customFormat="1" ht="12.75">
      <c r="K75" s="118">
        <f>K73+K38</f>
        <v>0.6291666666666667</v>
      </c>
      <c r="L75" s="118">
        <f>L73+L38+mammoeturen!G23-mammoeturen!G26</f>
        <v>13.933333333333326</v>
      </c>
      <c r="M75" s="115" t="str">
        <f>IF(K75&gt;L75,"+",IF(K75&lt;L75,"-"," "))</f>
        <v>-</v>
      </c>
      <c r="N75" s="118">
        <f>IF(K75&gt;L75,K75-L75,IF(K75&lt;L75,L75-K75,"00:00"))</f>
        <v>13.30416666666666</v>
      </c>
      <c r="O75" s="118" t="str">
        <f>IF(M75="-","00:00",N75)</f>
        <v>00:00</v>
      </c>
      <c r="P75" s="118"/>
      <c r="Q75" s="118"/>
      <c r="R75" s="119"/>
      <c r="S75" s="118">
        <f>SUM(S8:S74)</f>
        <v>0</v>
      </c>
      <c r="T75" s="118">
        <f>SUM(T8:T74)</f>
        <v>0</v>
      </c>
      <c r="U75" s="118">
        <f>SUM(U8:U74)</f>
        <v>0</v>
      </c>
      <c r="V75" s="118">
        <f>V72</f>
        <v>0</v>
      </c>
      <c r="W75" s="118">
        <f>W72</f>
        <v>0</v>
      </c>
      <c r="X75" s="120">
        <f>SUM(X8:X74)</f>
        <v>1</v>
      </c>
      <c r="Y75" s="120">
        <f>SUM(Y8:Y74)</f>
        <v>0</v>
      </c>
    </row>
    <row r="76" spans="1:60" ht="12.7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6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</row>
    <row r="77" spans="1:60" ht="12.75">
      <c r="A77" s="55"/>
      <c r="B77" s="55"/>
      <c r="C77" s="55"/>
      <c r="D77" s="55"/>
      <c r="E77" s="55"/>
      <c r="F77" s="55"/>
      <c r="G77" s="55"/>
      <c r="H77" s="226">
        <v>1.25</v>
      </c>
      <c r="I77" s="55"/>
      <c r="J77" s="221"/>
      <c r="K77" s="222"/>
      <c r="L77" s="223" t="s">
        <v>138</v>
      </c>
      <c r="M77" s="224"/>
      <c r="N77" s="227">
        <v>0</v>
      </c>
      <c r="O77" s="225">
        <f>IF(N77="0:00"," ",IF(N77&gt;H77,"&lt;&lt;== aantal is te groot !!",IF(N77&lt;L3,"","&lt;&lt;== onvoldoende overuren")))</f>
      </c>
      <c r="P77" s="55"/>
      <c r="Q77" s="55"/>
      <c r="R77" s="56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</row>
    <row r="78" spans="1:60" ht="12.7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6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</row>
    <row r="79" spans="1:60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6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</row>
    <row r="80" spans="1:60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6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</row>
    <row r="81" spans="1:60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6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</row>
    <row r="82" spans="1:60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6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</row>
    <row r="83" spans="1:60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6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</row>
    <row r="84" spans="1:60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6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</row>
    <row r="85" spans="1:60" ht="12.7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6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</row>
    <row r="86" spans="1:60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6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</row>
    <row r="87" spans="1:60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6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</row>
    <row r="88" spans="1:60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6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</row>
    <row r="89" spans="1:60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6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</row>
    <row r="90" spans="1:60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6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</row>
    <row r="91" spans="1:60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41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6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</row>
    <row r="93" spans="1:41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</row>
    <row r="94" spans="1:41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6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</row>
    <row r="95" spans="1:41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</row>
    <row r="96" spans="1:41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6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</row>
    <row r="97" spans="1:41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6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</row>
    <row r="98" spans="1:41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6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</row>
    <row r="99" spans="1:41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</row>
    <row r="100" spans="1:41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6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</row>
  </sheetData>
  <sheetProtection/>
  <mergeCells count="84">
    <mergeCell ref="I4:J4"/>
    <mergeCell ref="AL6:AN6"/>
    <mergeCell ref="O53:P53"/>
    <mergeCell ref="O54:P54"/>
    <mergeCell ref="O73:P73"/>
    <mergeCell ref="O63:P63"/>
    <mergeCell ref="O64:P64"/>
    <mergeCell ref="O65:P65"/>
    <mergeCell ref="O72:P72"/>
    <mergeCell ref="O70:P70"/>
    <mergeCell ref="O71:P71"/>
    <mergeCell ref="O69:P69"/>
    <mergeCell ref="O66:P66"/>
    <mergeCell ref="O68:P68"/>
    <mergeCell ref="O57:P57"/>
    <mergeCell ref="O58:P58"/>
    <mergeCell ref="O67:P67"/>
    <mergeCell ref="O55:P55"/>
    <mergeCell ref="O56:P56"/>
    <mergeCell ref="O59:P59"/>
    <mergeCell ref="O60:P60"/>
    <mergeCell ref="O61:P61"/>
    <mergeCell ref="O62:P62"/>
    <mergeCell ref="O45:P45"/>
    <mergeCell ref="O46:P46"/>
    <mergeCell ref="O47:P47"/>
    <mergeCell ref="O48:P48"/>
    <mergeCell ref="O49:P49"/>
    <mergeCell ref="O50:P50"/>
    <mergeCell ref="O51:P51"/>
    <mergeCell ref="O52:P52"/>
    <mergeCell ref="O37:P37"/>
    <mergeCell ref="O38:P38"/>
    <mergeCell ref="O27:P27"/>
    <mergeCell ref="O31:P31"/>
    <mergeCell ref="O32:P32"/>
    <mergeCell ref="O33:P33"/>
    <mergeCell ref="O34:P34"/>
    <mergeCell ref="O35:P35"/>
    <mergeCell ref="O36:P36"/>
    <mergeCell ref="O20:P20"/>
    <mergeCell ref="O28:P28"/>
    <mergeCell ref="O29:P29"/>
    <mergeCell ref="O30:P30"/>
    <mergeCell ref="O25:P25"/>
    <mergeCell ref="O26:P26"/>
    <mergeCell ref="O21:P21"/>
    <mergeCell ref="O22:P22"/>
    <mergeCell ref="O23:P23"/>
    <mergeCell ref="O24:P24"/>
    <mergeCell ref="O11:P11"/>
    <mergeCell ref="O15:P15"/>
    <mergeCell ref="O16:P16"/>
    <mergeCell ref="O17:P17"/>
    <mergeCell ref="O12:P12"/>
    <mergeCell ref="O18:P18"/>
    <mergeCell ref="O19:P19"/>
    <mergeCell ref="AI6:AK6"/>
    <mergeCell ref="AG6:AH6"/>
    <mergeCell ref="O8:P8"/>
    <mergeCell ref="O13:P13"/>
    <mergeCell ref="O14:P14"/>
    <mergeCell ref="U6:U7"/>
    <mergeCell ref="S6:S7"/>
    <mergeCell ref="O9:P9"/>
    <mergeCell ref="O10:P10"/>
    <mergeCell ref="AD6:AF6"/>
    <mergeCell ref="AB6:AC6"/>
    <mergeCell ref="J6:J7"/>
    <mergeCell ref="A6:A7"/>
    <mergeCell ref="B6:B7"/>
    <mergeCell ref="D6:D7"/>
    <mergeCell ref="E6:E7"/>
    <mergeCell ref="K6:K7"/>
    <mergeCell ref="D5:H5"/>
    <mergeCell ref="T6:T7"/>
    <mergeCell ref="O6:P7"/>
    <mergeCell ref="H6:H7"/>
    <mergeCell ref="F6:F7"/>
    <mergeCell ref="G6:G7"/>
    <mergeCell ref="I5:L5"/>
    <mergeCell ref="I6:I7"/>
    <mergeCell ref="L6:L7"/>
    <mergeCell ref="M6:N7"/>
  </mergeCells>
  <conditionalFormatting sqref="A44">
    <cfRule type="cellIs" priority="1" dxfId="5" operator="equal" stopIfTrue="1">
      <formula>$I$5</formula>
    </cfRule>
  </conditionalFormatting>
  <conditionalFormatting sqref="B44">
    <cfRule type="cellIs" priority="2" dxfId="2" operator="between" stopIfTrue="1">
      <formula>7.999</formula>
      <formula>9.0001</formula>
    </cfRule>
    <cfRule type="cellIs" priority="3" dxfId="48" operator="equal" stopIfTrue="1">
      <formula>4</formula>
    </cfRule>
  </conditionalFormatting>
  <conditionalFormatting sqref="C8:C38 C45:C73">
    <cfRule type="cellIs" priority="4" dxfId="7" operator="equal" stopIfTrue="1">
      <formula>"N"</formula>
    </cfRule>
    <cfRule type="cellIs" priority="5" dxfId="6" operator="equal" stopIfTrue="1">
      <formula>"J"</formula>
    </cfRule>
  </conditionalFormatting>
  <conditionalFormatting sqref="A8:A38 A45:A73">
    <cfRule type="cellIs" priority="6" dxfId="5" operator="equal" stopIfTrue="1">
      <formula>$I$5</formula>
    </cfRule>
    <cfRule type="expression" priority="7" dxfId="1" stopIfTrue="1">
      <formula>B8=4</formula>
    </cfRule>
    <cfRule type="expression" priority="8" dxfId="3" stopIfTrue="1">
      <formula>B8=7</formula>
    </cfRule>
  </conditionalFormatting>
  <conditionalFormatting sqref="B45:B73 B8:B38">
    <cfRule type="cellIs" priority="9" dxfId="2" operator="between" stopIfTrue="1">
      <formula>7.999</formula>
      <formula>9.0001</formula>
    </cfRule>
    <cfRule type="cellIs" priority="10" dxfId="1" operator="between" stopIfTrue="1">
      <formula>3.9999</formula>
      <formula>4.0001</formula>
    </cfRule>
    <cfRule type="cellIs" priority="11" dxfId="0" operator="between" stopIfTrue="1">
      <formula>6.999</formula>
      <formula>7.00001</formula>
    </cfRule>
  </conditionalFormatting>
  <printOptions horizontalCentered="1"/>
  <pageMargins left="0.7086614173228347" right="0.5118110236220472" top="1.299212598425197" bottom="0.5511811023622047" header="0.5118110236220472" footer="3.4645669291338583"/>
  <pageSetup fitToHeight="1" fitToWidth="1" horizontalDpi="360" verticalDpi="36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AX100"/>
  <sheetViews>
    <sheetView zoomScalePageLayoutView="0" workbookViewId="0" topLeftCell="A1">
      <pane xSplit="2" ySplit="7" topLeftCell="C4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62" sqref="B62"/>
    </sheetView>
  </sheetViews>
  <sheetFormatPr defaultColWidth="9.140625" defaultRowHeight="12.75"/>
  <cols>
    <col min="1" max="1" width="13.00390625" style="0" customWidth="1"/>
    <col min="3" max="3" width="3.28125" style="0" customWidth="1"/>
    <col min="4" max="4" width="9.57421875" style="0" bestFit="1" customWidth="1"/>
    <col min="7" max="7" width="10.140625" style="0" bestFit="1" customWidth="1"/>
    <col min="13" max="13" width="3.00390625" style="0" customWidth="1"/>
    <col min="14" max="14" width="7.8515625" style="0" customWidth="1"/>
    <col min="15" max="16" width="10.00390625" style="47" customWidth="1"/>
    <col min="17" max="18" width="7.140625" style="26" customWidth="1"/>
    <col min="19" max="19" width="9.140625" style="0" hidden="1" customWidth="1"/>
    <col min="20" max="20" width="11.00390625" style="0" hidden="1" customWidth="1"/>
    <col min="21" max="22" width="9.140625" style="0" hidden="1" customWidth="1"/>
    <col min="23" max="23" width="10.8515625" style="0" hidden="1" customWidth="1"/>
    <col min="24" max="25" width="5.28125" style="0" hidden="1" customWidth="1"/>
    <col min="26" max="41" width="9.140625" style="0" hidden="1" customWidth="1"/>
  </cols>
  <sheetData>
    <row r="1" spans="1:50" ht="12.75">
      <c r="A1" s="13" t="s">
        <v>30</v>
      </c>
      <c r="B1" s="44">
        <v>1</v>
      </c>
      <c r="C1" s="56"/>
      <c r="D1" s="22" t="s">
        <v>62</v>
      </c>
      <c r="E1" s="45"/>
      <c r="F1" s="46">
        <v>6</v>
      </c>
      <c r="G1" s="135" t="s">
        <v>31</v>
      </c>
      <c r="H1" s="64">
        <f>'jan-feb'!H3</f>
        <v>11.083333333333332</v>
      </c>
      <c r="I1" s="15" t="s">
        <v>32</v>
      </c>
      <c r="J1" s="16"/>
      <c r="K1" s="16"/>
      <c r="L1" s="67">
        <f>G76</f>
        <v>14.033333333333326</v>
      </c>
      <c r="M1" s="62"/>
      <c r="N1" s="149"/>
      <c r="O1" s="80" t="s">
        <v>71</v>
      </c>
      <c r="P1" s="80" t="s">
        <v>72</v>
      </c>
      <c r="Q1" s="56"/>
      <c r="R1" s="56"/>
      <c r="S1" s="55"/>
      <c r="T1" s="55"/>
      <c r="U1" s="55"/>
      <c r="V1" s="55"/>
      <c r="W1" s="56"/>
      <c r="X1" s="56"/>
      <c r="Y1" s="56"/>
      <c r="Z1" s="59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</row>
    <row r="2" spans="1:50" ht="12.75">
      <c r="A2" s="17" t="s">
        <v>38</v>
      </c>
      <c r="B2" s="18">
        <v>2</v>
      </c>
      <c r="C2" s="56"/>
      <c r="D2" s="153" t="s">
        <v>127</v>
      </c>
      <c r="E2" s="154"/>
      <c r="F2" s="155">
        <v>7</v>
      </c>
      <c r="G2" s="137" t="s">
        <v>33</v>
      </c>
      <c r="H2" s="65">
        <f>W76</f>
        <v>0</v>
      </c>
      <c r="I2" s="20" t="s">
        <v>141</v>
      </c>
      <c r="J2" s="21"/>
      <c r="K2" s="21"/>
      <c r="L2" s="68">
        <f>K76</f>
        <v>0.31666666666666665</v>
      </c>
      <c r="M2" s="70" t="s">
        <v>69</v>
      </c>
      <c r="N2" s="54"/>
      <c r="O2" s="77">
        <f>S39</f>
        <v>0</v>
      </c>
      <c r="P2" s="77">
        <f>S75</f>
        <v>0</v>
      </c>
      <c r="Q2" s="56"/>
      <c r="R2" s="56"/>
      <c r="S2" s="55"/>
      <c r="T2" s="55"/>
      <c r="U2" s="55"/>
      <c r="V2" s="55"/>
      <c r="W2" s="56"/>
      <c r="X2" s="56"/>
      <c r="Y2" s="56"/>
      <c r="Z2" s="59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128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</row>
    <row r="3" spans="1:50" ht="12.75">
      <c r="A3" s="22" t="s">
        <v>35</v>
      </c>
      <c r="B3" s="18">
        <v>3</v>
      </c>
      <c r="C3" s="56"/>
      <c r="D3" s="93" t="s">
        <v>63</v>
      </c>
      <c r="E3" s="94"/>
      <c r="F3" s="95">
        <v>8</v>
      </c>
      <c r="G3" s="137" t="s">
        <v>36</v>
      </c>
      <c r="H3" s="65">
        <f>H1-H2</f>
        <v>11.083333333333332</v>
      </c>
      <c r="I3" s="20" t="s">
        <v>36</v>
      </c>
      <c r="J3" s="21"/>
      <c r="K3" s="35" t="str">
        <f>IF(L2&gt;L1,"+","-")</f>
        <v>-</v>
      </c>
      <c r="L3" s="68">
        <f>IF(L1=L2,"00:00",IF(L1&gt;L2,L1-L2,L2-L1))</f>
        <v>13.71666666666666</v>
      </c>
      <c r="M3" s="61" t="s">
        <v>70</v>
      </c>
      <c r="N3" s="69"/>
      <c r="O3" s="78">
        <f>T39</f>
        <v>0</v>
      </c>
      <c r="P3" s="78">
        <f>T75</f>
        <v>0</v>
      </c>
      <c r="Q3" s="56"/>
      <c r="R3" s="56"/>
      <c r="S3" s="55"/>
      <c r="T3" s="55"/>
      <c r="U3" s="55"/>
      <c r="V3" s="55"/>
      <c r="W3" s="56"/>
      <c r="X3" s="56"/>
      <c r="Y3" s="60"/>
      <c r="Z3" s="59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128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</row>
    <row r="4" spans="1:50" ht="13.5" thickBot="1">
      <c r="A4" s="17" t="s">
        <v>39</v>
      </c>
      <c r="B4" s="23">
        <v>4</v>
      </c>
      <c r="C4" s="146"/>
      <c r="D4" s="96" t="s">
        <v>64</v>
      </c>
      <c r="E4" s="97"/>
      <c r="F4" s="98">
        <v>9</v>
      </c>
      <c r="G4" s="138" t="s">
        <v>37</v>
      </c>
      <c r="H4" s="66">
        <f>H3/werkuren</f>
        <v>35</v>
      </c>
      <c r="I4" s="364" t="s">
        <v>109</v>
      </c>
      <c r="J4" s="364"/>
      <c r="K4" s="21"/>
      <c r="L4" s="134">
        <f>($O$2+$P$2)*35%+($O$3+$P$3)*20%+$O$4+$P$4+O76-N77</f>
        <v>0</v>
      </c>
      <c r="M4" s="148" t="s">
        <v>118</v>
      </c>
      <c r="N4" s="71"/>
      <c r="O4" s="79">
        <f>U39</f>
        <v>0</v>
      </c>
      <c r="P4" s="79">
        <f>U75</f>
        <v>0</v>
      </c>
      <c r="Q4" s="56"/>
      <c r="R4" s="56"/>
      <c r="S4" s="55"/>
      <c r="T4" s="55"/>
      <c r="U4" s="55"/>
      <c r="V4" s="55"/>
      <c r="W4" s="56"/>
      <c r="X4" s="56"/>
      <c r="Y4" s="56"/>
      <c r="Z4" s="59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</row>
    <row r="5" spans="1:50" ht="15.75">
      <c r="A5" s="17" t="s">
        <v>40</v>
      </c>
      <c r="B5" s="23">
        <v>5</v>
      </c>
      <c r="C5" s="55"/>
      <c r="D5" s="336" t="str">
        <f>legende!C3</f>
        <v>naam voornaam</v>
      </c>
      <c r="E5" s="336"/>
      <c r="F5" s="336"/>
      <c r="G5" s="336"/>
      <c r="H5" s="336"/>
      <c r="I5" s="345">
        <f ca="1">TODAY()</f>
        <v>42696</v>
      </c>
      <c r="J5" s="345"/>
      <c r="K5" s="345"/>
      <c r="L5" s="345"/>
      <c r="M5" s="72" t="s">
        <v>68</v>
      </c>
      <c r="N5" s="73"/>
      <c r="O5" s="81" t="str">
        <f>IF(M39="-",M39,N39)</f>
        <v>-</v>
      </c>
      <c r="P5" s="81" t="str">
        <f>IF(M75="-",M75,N75)</f>
        <v>-</v>
      </c>
      <c r="Q5" s="56"/>
      <c r="R5" s="56"/>
      <c r="S5" s="55"/>
      <c r="T5" s="55"/>
      <c r="U5" s="55"/>
      <c r="V5" s="55"/>
      <c r="W5" s="56"/>
      <c r="X5" s="56"/>
      <c r="Y5" s="56"/>
      <c r="Z5" s="59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</row>
    <row r="6" spans="1:50" ht="12.75">
      <c r="A6" s="343" t="s">
        <v>0</v>
      </c>
      <c r="B6" s="343" t="s">
        <v>1</v>
      </c>
      <c r="C6" s="143" t="s">
        <v>119</v>
      </c>
      <c r="D6" s="343" t="s">
        <v>2</v>
      </c>
      <c r="E6" s="343" t="s">
        <v>3</v>
      </c>
      <c r="F6" s="343" t="s">
        <v>2</v>
      </c>
      <c r="G6" s="343" t="s">
        <v>3</v>
      </c>
      <c r="H6" s="343" t="s">
        <v>2</v>
      </c>
      <c r="I6" s="343" t="s">
        <v>3</v>
      </c>
      <c r="J6" s="346" t="s">
        <v>4</v>
      </c>
      <c r="K6" s="346" t="s">
        <v>5</v>
      </c>
      <c r="L6" s="346" t="s">
        <v>6</v>
      </c>
      <c r="M6" s="348" t="s">
        <v>7</v>
      </c>
      <c r="N6" s="349"/>
      <c r="O6" s="339" t="s">
        <v>67</v>
      </c>
      <c r="P6" s="340"/>
      <c r="Q6" s="57"/>
      <c r="R6" s="57"/>
      <c r="S6" s="361" t="s">
        <v>8</v>
      </c>
      <c r="T6" s="337" t="s">
        <v>9</v>
      </c>
      <c r="U6" s="360" t="s">
        <v>10</v>
      </c>
      <c r="V6" s="52" t="s">
        <v>65</v>
      </c>
      <c r="W6" s="42" t="s">
        <v>38</v>
      </c>
      <c r="X6" s="40"/>
      <c r="Y6" s="36" t="s">
        <v>61</v>
      </c>
      <c r="Z6" s="1"/>
      <c r="AA6" s="1"/>
      <c r="AB6" s="350" t="s">
        <v>11</v>
      </c>
      <c r="AC6" s="350"/>
      <c r="AD6" s="350" t="s">
        <v>11</v>
      </c>
      <c r="AE6" s="350"/>
      <c r="AF6" s="350"/>
      <c r="AG6" s="355" t="s">
        <v>12</v>
      </c>
      <c r="AH6" s="355"/>
      <c r="AI6" s="355" t="s">
        <v>12</v>
      </c>
      <c r="AJ6" s="355"/>
      <c r="AK6" s="355"/>
      <c r="AL6" s="365" t="s">
        <v>110</v>
      </c>
      <c r="AM6" s="366"/>
      <c r="AN6" s="366"/>
      <c r="AO6" s="127"/>
      <c r="AP6" s="55"/>
      <c r="AQ6" s="55"/>
      <c r="AR6" s="55"/>
      <c r="AS6" s="55"/>
      <c r="AT6" s="55"/>
      <c r="AU6" s="55"/>
      <c r="AV6" s="55"/>
      <c r="AW6" s="55"/>
      <c r="AX6" s="55"/>
    </row>
    <row r="7" spans="1:50" ht="12.75">
      <c r="A7" s="344"/>
      <c r="B7" s="344"/>
      <c r="C7" s="144" t="s">
        <v>120</v>
      </c>
      <c r="D7" s="344"/>
      <c r="E7" s="344"/>
      <c r="F7" s="344"/>
      <c r="G7" s="344"/>
      <c r="H7" s="344"/>
      <c r="I7" s="344"/>
      <c r="J7" s="347"/>
      <c r="K7" s="347"/>
      <c r="L7" s="347"/>
      <c r="M7" s="348"/>
      <c r="N7" s="349"/>
      <c r="O7" s="341"/>
      <c r="P7" s="342"/>
      <c r="Q7" s="57"/>
      <c r="R7" s="57"/>
      <c r="S7" s="361"/>
      <c r="T7" s="338"/>
      <c r="U7" s="360"/>
      <c r="V7" s="53" t="s">
        <v>66</v>
      </c>
      <c r="W7" s="43" t="s">
        <v>51</v>
      </c>
      <c r="X7" s="41" t="s">
        <v>60</v>
      </c>
      <c r="Y7" s="37" t="s">
        <v>60</v>
      </c>
      <c r="Z7" s="5" t="s">
        <v>23</v>
      </c>
      <c r="AA7" s="5" t="s">
        <v>24</v>
      </c>
      <c r="AB7" s="2" t="s">
        <v>25</v>
      </c>
      <c r="AC7" s="2" t="s">
        <v>26</v>
      </c>
      <c r="AD7" s="2" t="s">
        <v>27</v>
      </c>
      <c r="AE7" s="2" t="s">
        <v>28</v>
      </c>
      <c r="AF7" s="2" t="s">
        <v>29</v>
      </c>
      <c r="AG7" s="3" t="s">
        <v>25</v>
      </c>
      <c r="AH7" s="3" t="s">
        <v>26</v>
      </c>
      <c r="AI7" s="3" t="s">
        <v>27</v>
      </c>
      <c r="AJ7" s="3" t="s">
        <v>28</v>
      </c>
      <c r="AK7" s="3" t="s">
        <v>29</v>
      </c>
      <c r="AL7" s="126"/>
      <c r="AM7" s="126"/>
      <c r="AN7" s="126"/>
      <c r="AO7" s="126"/>
      <c r="AP7" s="55"/>
      <c r="AQ7" s="55"/>
      <c r="AR7" s="55"/>
      <c r="AS7" s="55"/>
      <c r="AT7" s="55"/>
      <c r="AU7" s="55"/>
      <c r="AV7" s="55"/>
      <c r="AW7" s="55"/>
      <c r="AX7" s="55"/>
    </row>
    <row r="8" spans="1:50" ht="12.75">
      <c r="A8" s="193">
        <v>42795</v>
      </c>
      <c r="B8" s="133">
        <v>1</v>
      </c>
      <c r="C8" s="145" t="s">
        <v>117</v>
      </c>
      <c r="D8" s="121"/>
      <c r="E8" s="121"/>
      <c r="F8" s="121"/>
      <c r="G8" s="121"/>
      <c r="H8" s="7"/>
      <c r="I8" s="8"/>
      <c r="J8" s="8">
        <f>AO8</f>
        <v>0</v>
      </c>
      <c r="K8" s="8">
        <f aca="true" t="shared" si="0" ref="K8:K38">SUM(K7,J8)</f>
        <v>0</v>
      </c>
      <c r="L8" s="8">
        <f aca="true" t="shared" si="1" ref="L8:L38">SUM(L7+Z8)</f>
        <v>0.31666666666666665</v>
      </c>
      <c r="M8" s="194" t="str">
        <f aca="true" t="shared" si="2" ref="M8:M38">IF(K8&gt;=L8,"+","-")</f>
        <v>-</v>
      </c>
      <c r="N8" s="195">
        <f aca="true" t="shared" si="3" ref="N8:N38">IF(K8=L8,"00:00",IF(K8&gt;L8,K8-L8,L8-K8))</f>
        <v>0.31666666666666665</v>
      </c>
      <c r="O8" s="356"/>
      <c r="P8" s="357"/>
      <c r="Q8" s="58"/>
      <c r="R8" s="58"/>
      <c r="S8" s="9">
        <f aca="true" t="shared" si="4" ref="S8:S38">SUM(AD8:AF8)</f>
        <v>0</v>
      </c>
      <c r="T8" s="9">
        <f aca="true" t="shared" si="5" ref="T8:T38">SUM(AI8:AK8)</f>
        <v>0</v>
      </c>
      <c r="U8" s="9" t="str">
        <f>IF(B8=4,J8,IF(B8=9,J8,"00:00"))</f>
        <v>00:00</v>
      </c>
      <c r="V8" s="9" t="str">
        <f>IF(B8=7,"07:36","00:00")</f>
        <v>00:00</v>
      </c>
      <c r="W8" s="9" t="str">
        <f>IF(B8=2,"07:36",IF(B8=3,"03:48","00:00"))</f>
        <v>00:00</v>
      </c>
      <c r="X8" s="38">
        <f>IF(B8=8,1,IF(B8=9,1,0))</f>
        <v>0</v>
      </c>
      <c r="Y8" s="38">
        <f aca="true" t="shared" si="6" ref="Y8:Y38">IF(B8=9,1,0)</f>
        <v>0</v>
      </c>
      <c r="Z8" s="10" t="str">
        <f aca="true" t="shared" si="7" ref="Z8:Z37">IF(B8=1,"07:36",IF(B8=2,"07:36",IF(B8=3,"07:36",IF(B8=6,"07:36",IF(B8=7,"7:36",IF(B8=8,"07:36",IF(B8=9,"07:36",IF(B8=5,"07:36","00:00"))))))))</f>
        <v>07:36</v>
      </c>
      <c r="AA8" s="10" t="str">
        <f>IF(B8=1,"00:00",IF(B8=2,"7:36",IF(B8=3,"03:48",IF(B8=6,"03:48",IF(B8=7,"07:36",IF(B8=8,"07:36",IF(B8=9,"00:00",IF(B8=5,"07:36","00:00"))))))))</f>
        <v>00:00</v>
      </c>
      <c r="AB8" s="11">
        <v>0.9166666666666666</v>
      </c>
      <c r="AC8" s="11">
        <v>0.25</v>
      </c>
      <c r="AD8" s="12">
        <f aca="true" t="shared" si="8" ref="AD8:AD38">IF(D8&lt;AC8,IF(E8&lt;AC8,E8-D8,AC8-D8),"00:00")+IF(E8&gt;AB8,IF(D8&gt;AB8,E8-D8,E8-AB8),"00:00")</f>
        <v>0</v>
      </c>
      <c r="AE8" s="12">
        <f aca="true" t="shared" si="9" ref="AE8:AE38">IF(F8&lt;AC8,IF(G8&lt;AC8,G8-F8,AC8-F8),"00:00")+IF(G8&gt;AB8,IF(F8&gt;AB8,G8-F8,G8-AB8),"00:00")</f>
        <v>0</v>
      </c>
      <c r="AF8" s="12">
        <f aca="true" t="shared" si="10" ref="AF8:AF38">IF(H8&lt;AC8,IF(I8&lt;AC8,I8-H8,AC8-H8),"00:00")+IF(I8&gt;AB8,IF(H8&gt;AB8,I8-H8,I8-AB8),"00:00")</f>
        <v>0</v>
      </c>
      <c r="AG8" s="9">
        <v>0.7916666666666666</v>
      </c>
      <c r="AH8" s="9">
        <v>0.9166666666666666</v>
      </c>
      <c r="AI8" s="9" t="str">
        <f aca="true" t="shared" si="11" ref="AI8:AI38">IF(E8&lt;AG8,"00:00",IF(D8&gt;=AH8,"00:00",(IF(D8&gt;=AG8,IF(E8&lt;AH8,E8-D8,AH8-D8),IF(E8&gt;AH8,AH8-AG8,E8-AG8)))))</f>
        <v>00:00</v>
      </c>
      <c r="AJ8" s="9" t="str">
        <f aca="true" t="shared" si="12" ref="AJ8:AJ38">IF(G8&lt;AG8,"00:00",IF(F8&gt;=AH8,"00:00",(IF(F8&gt;=AG8,IF(G8&lt;AH8,G8-F8,AH8-F8),IF(G8&gt;AH8,AH8-AG8,G8-AG8)))))</f>
        <v>00:00</v>
      </c>
      <c r="AK8" s="9" t="str">
        <f aca="true" t="shared" si="13" ref="AK8:AK38">IF(I8&lt;AG8,"00:00",IF(H8&gt;=AH8,"00:00",(IF(H8&gt;=AG8,IF(I8&lt;AH8,I8-H8,AH8-H8),IF(I8&gt;AH8,AH8-AG8,I8-AG8)))))</f>
        <v>00:00</v>
      </c>
      <c r="AL8" s="125">
        <f>IF(C8="J",E8-D8,IF(E8-D8&lt;zes,E8-D8,IF(E8-D8&lt;vier,E8-D8-dertig,IF(E8-D8&lt;twee,E8-D8-zestig,E8-D8-negentig))))</f>
        <v>0</v>
      </c>
      <c r="AM8" s="125">
        <f>IF(C8="J",G8-F8,IF(G8-F8&lt;zes,G8-F8,IF(G8-F8&lt;vier,G8-F8-dertig,IF(G8-F8&lt;twee,G8-F8-zestig,G8-F8-negentig))))</f>
        <v>0</v>
      </c>
      <c r="AN8" s="125">
        <f>IF(C8="J",I8-H8,IF(I8-H8&lt;zes,I8-H8,IF(I8-H8&lt;vier,I8-H8-dertig,IF(I8-H8&lt;twee,I8-H8-zestig,I8-H8-negentig))))</f>
        <v>0</v>
      </c>
      <c r="AO8" s="125">
        <f>AL8+AM8++AN8+AA8</f>
        <v>0</v>
      </c>
      <c r="AP8" s="55"/>
      <c r="AQ8" s="55"/>
      <c r="AR8" s="55"/>
      <c r="AS8" s="55"/>
      <c r="AT8" s="55"/>
      <c r="AU8" s="55"/>
      <c r="AV8" s="55"/>
      <c r="AW8" s="55"/>
      <c r="AX8" s="55"/>
    </row>
    <row r="9" spans="1:50" ht="12.75">
      <c r="A9" s="193">
        <v>42796</v>
      </c>
      <c r="B9" s="133">
        <v>1</v>
      </c>
      <c r="C9" s="145" t="s">
        <v>117</v>
      </c>
      <c r="D9" s="121"/>
      <c r="E9" s="121"/>
      <c r="F9" s="121"/>
      <c r="G9" s="121"/>
      <c r="H9" s="7"/>
      <c r="I9" s="8"/>
      <c r="J9" s="8">
        <f aca="true" t="shared" si="14" ref="J9:J74">AO9</f>
        <v>0</v>
      </c>
      <c r="K9" s="8">
        <f t="shared" si="0"/>
        <v>0</v>
      </c>
      <c r="L9" s="8">
        <f t="shared" si="1"/>
        <v>0.6333333333333333</v>
      </c>
      <c r="M9" s="194" t="str">
        <f t="shared" si="2"/>
        <v>-</v>
      </c>
      <c r="N9" s="195">
        <f t="shared" si="3"/>
        <v>0.6333333333333333</v>
      </c>
      <c r="O9" s="356"/>
      <c r="P9" s="357"/>
      <c r="Q9" s="58"/>
      <c r="R9" s="58"/>
      <c r="S9" s="9">
        <f t="shared" si="4"/>
        <v>0</v>
      </c>
      <c r="T9" s="9">
        <f t="shared" si="5"/>
        <v>0</v>
      </c>
      <c r="U9" s="9" t="str">
        <f aca="true" t="shared" si="15" ref="U9:U74">IF(B9=4,J9,IF(B9=9,J9,"00:00"))</f>
        <v>00:00</v>
      </c>
      <c r="V9" s="9">
        <f aca="true" t="shared" si="16" ref="V9:V38">IF(B9=7,"07:36"+V8,"00:00"+V8)</f>
        <v>0</v>
      </c>
      <c r="W9" s="9">
        <f aca="true" t="shared" si="17" ref="W9:W38">IF(B9=2,"07:36"+W8,IF(B9=3,"03:48"+W8,"00:00"+W8))</f>
        <v>0</v>
      </c>
      <c r="X9" s="38">
        <f aca="true" t="shared" si="18" ref="X9:X38">IF(B9=8,1,IF(B9=9,1,0))</f>
        <v>0</v>
      </c>
      <c r="Y9" s="38">
        <f t="shared" si="6"/>
        <v>0</v>
      </c>
      <c r="Z9" s="10" t="str">
        <f t="shared" si="7"/>
        <v>07:36</v>
      </c>
      <c r="AA9" s="10" t="str">
        <f>IF(B9=1,"00:00",IF(B9=2,"7:36",IF(B9=3,"03:48",IF(B9=6,"03:48",IF(B9=7,"07:36",IF(B9=8,"07:36",IF(B9=9,"00:00",IF(B9=5,"07:36","00:00"))))))))</f>
        <v>00:00</v>
      </c>
      <c r="AB9" s="11">
        <v>0.9166666666666666</v>
      </c>
      <c r="AC9" s="11">
        <v>0.25</v>
      </c>
      <c r="AD9" s="12">
        <f t="shared" si="8"/>
        <v>0</v>
      </c>
      <c r="AE9" s="12">
        <f t="shared" si="9"/>
        <v>0</v>
      </c>
      <c r="AF9" s="12">
        <f t="shared" si="10"/>
        <v>0</v>
      </c>
      <c r="AG9" s="9">
        <v>0.7916666666666666</v>
      </c>
      <c r="AH9" s="9">
        <v>0.9166666666666666</v>
      </c>
      <c r="AI9" s="9" t="str">
        <f t="shared" si="11"/>
        <v>00:00</v>
      </c>
      <c r="AJ9" s="9" t="str">
        <f t="shared" si="12"/>
        <v>00:00</v>
      </c>
      <c r="AK9" s="9" t="str">
        <f t="shared" si="13"/>
        <v>00:00</v>
      </c>
      <c r="AL9" s="125">
        <f aca="true" t="shared" si="19" ref="AL9:AL74">IF(C9="J",E9-D9,IF(E9-D9&lt;zes,E9-D9,IF(E9-D9&lt;vier,E9-D9-dertig,IF(E9-D9&lt;twee,E9-D9-zestig,E9-D9-negentig))))</f>
        <v>0</v>
      </c>
      <c r="AM9" s="125">
        <f aca="true" t="shared" si="20" ref="AM9:AM74">IF(C9="J",G9-F9,IF(G9-F9&lt;zes,G9-F9,IF(G9-F9&lt;vier,G9-F9-dertig,IF(G9-F9&lt;twee,G9-F9-zestig,G9-F9-negentig))))</f>
        <v>0</v>
      </c>
      <c r="AN9" s="125">
        <f aca="true" t="shared" si="21" ref="AN9:AN74">IF(C9="J",I9-H9,IF(I9-H9&lt;zes,I9-H9,IF(I9-H9&lt;vier,I9-H9-dertig,IF(I9-H9&lt;twee,I9-H9-zestig,I9-H9-negentig))))</f>
        <v>0</v>
      </c>
      <c r="AO9" s="125">
        <f aca="true" t="shared" si="22" ref="AO9:AO73">AL9+AM9++AN9+AA9</f>
        <v>0</v>
      </c>
      <c r="AP9" s="55"/>
      <c r="AQ9" s="55"/>
      <c r="AR9" s="55"/>
      <c r="AS9" s="55"/>
      <c r="AT9" s="55"/>
      <c r="AU9" s="55"/>
      <c r="AV9" s="55"/>
      <c r="AW9" s="55"/>
      <c r="AX9" s="55"/>
    </row>
    <row r="10" spans="1:50" ht="12.75">
      <c r="A10" s="193">
        <v>42797</v>
      </c>
      <c r="B10" s="133">
        <v>1</v>
      </c>
      <c r="C10" s="145" t="s">
        <v>117</v>
      </c>
      <c r="D10" s="121"/>
      <c r="E10" s="121"/>
      <c r="F10" s="121"/>
      <c r="G10" s="121"/>
      <c r="H10" s="7"/>
      <c r="I10" s="8"/>
      <c r="J10" s="8">
        <f t="shared" si="14"/>
        <v>0</v>
      </c>
      <c r="K10" s="8">
        <f t="shared" si="0"/>
        <v>0</v>
      </c>
      <c r="L10" s="8">
        <f t="shared" si="1"/>
        <v>0.95</v>
      </c>
      <c r="M10" s="194" t="str">
        <f t="shared" si="2"/>
        <v>-</v>
      </c>
      <c r="N10" s="195">
        <f t="shared" si="3"/>
        <v>0.95</v>
      </c>
      <c r="O10" s="356"/>
      <c r="P10" s="357"/>
      <c r="Q10" s="58"/>
      <c r="R10" s="58"/>
      <c r="S10" s="9">
        <f t="shared" si="4"/>
        <v>0</v>
      </c>
      <c r="T10" s="9">
        <f t="shared" si="5"/>
        <v>0</v>
      </c>
      <c r="U10" s="9" t="str">
        <f t="shared" si="15"/>
        <v>00:00</v>
      </c>
      <c r="V10" s="9">
        <f t="shared" si="16"/>
        <v>0</v>
      </c>
      <c r="W10" s="9">
        <f t="shared" si="17"/>
        <v>0</v>
      </c>
      <c r="X10" s="38">
        <f t="shared" si="18"/>
        <v>0</v>
      </c>
      <c r="Y10" s="38">
        <f t="shared" si="6"/>
        <v>0</v>
      </c>
      <c r="Z10" s="10" t="str">
        <f t="shared" si="7"/>
        <v>07:36</v>
      </c>
      <c r="AA10" s="10" t="str">
        <f>IF(B10=1,"00:00",IF(B10=2,"7:36",IF(B10=3,"03:48",IF(B10=6,"03:48",IF(B10=7,"07:36",IF(B10=8,"07:36",IF(B10=9,"00:00",IF(B10=5,"07:36","00:00"))))))))</f>
        <v>00:00</v>
      </c>
      <c r="AB10" s="11">
        <v>0.9166666666666666</v>
      </c>
      <c r="AC10" s="11">
        <v>0.25</v>
      </c>
      <c r="AD10" s="12">
        <f t="shared" si="8"/>
        <v>0</v>
      </c>
      <c r="AE10" s="12">
        <f t="shared" si="9"/>
        <v>0</v>
      </c>
      <c r="AF10" s="12">
        <f t="shared" si="10"/>
        <v>0</v>
      </c>
      <c r="AG10" s="9">
        <v>0.7916666666666666</v>
      </c>
      <c r="AH10" s="9">
        <v>0.9166666666666666</v>
      </c>
      <c r="AI10" s="9" t="str">
        <f t="shared" si="11"/>
        <v>00:00</v>
      </c>
      <c r="AJ10" s="9" t="str">
        <f t="shared" si="12"/>
        <v>00:00</v>
      </c>
      <c r="AK10" s="9" t="str">
        <f t="shared" si="13"/>
        <v>00:00</v>
      </c>
      <c r="AL10" s="125">
        <f t="shared" si="19"/>
        <v>0</v>
      </c>
      <c r="AM10" s="125">
        <f t="shared" si="20"/>
        <v>0</v>
      </c>
      <c r="AN10" s="125">
        <f t="shared" si="21"/>
        <v>0</v>
      </c>
      <c r="AO10" s="125">
        <f t="shared" si="22"/>
        <v>0</v>
      </c>
      <c r="AP10" s="55"/>
      <c r="AQ10" s="55"/>
      <c r="AR10" s="55"/>
      <c r="AS10" s="55"/>
      <c r="AT10" s="55"/>
      <c r="AU10" s="55"/>
      <c r="AV10" s="55"/>
      <c r="AW10" s="55"/>
      <c r="AX10" s="55"/>
    </row>
    <row r="11" spans="1:50" ht="12.75">
      <c r="A11" s="193">
        <v>42798</v>
      </c>
      <c r="B11" s="133">
        <v>4</v>
      </c>
      <c r="C11" s="145" t="s">
        <v>117</v>
      </c>
      <c r="D11" s="121"/>
      <c r="E11" s="121"/>
      <c r="F11" s="121"/>
      <c r="G11" s="121"/>
      <c r="H11" s="7"/>
      <c r="I11" s="8"/>
      <c r="J11" s="8">
        <f t="shared" si="14"/>
        <v>0</v>
      </c>
      <c r="K11" s="8">
        <f t="shared" si="0"/>
        <v>0</v>
      </c>
      <c r="L11" s="8">
        <f t="shared" si="1"/>
        <v>0.95</v>
      </c>
      <c r="M11" s="194" t="str">
        <f t="shared" si="2"/>
        <v>-</v>
      </c>
      <c r="N11" s="195">
        <f t="shared" si="3"/>
        <v>0.95</v>
      </c>
      <c r="O11" s="356"/>
      <c r="P11" s="357"/>
      <c r="Q11" s="58"/>
      <c r="R11" s="58"/>
      <c r="S11" s="9">
        <f t="shared" si="4"/>
        <v>0</v>
      </c>
      <c r="T11" s="9">
        <f t="shared" si="5"/>
        <v>0</v>
      </c>
      <c r="U11" s="9">
        <f t="shared" si="15"/>
        <v>0</v>
      </c>
      <c r="V11" s="9">
        <f t="shared" si="16"/>
        <v>0</v>
      </c>
      <c r="W11" s="9">
        <f t="shared" si="17"/>
        <v>0</v>
      </c>
      <c r="X11" s="38">
        <f t="shared" si="18"/>
        <v>0</v>
      </c>
      <c r="Y11" s="38">
        <f t="shared" si="6"/>
        <v>0</v>
      </c>
      <c r="Z11" s="10" t="str">
        <f t="shared" si="7"/>
        <v>00:00</v>
      </c>
      <c r="AA11" s="10" t="str">
        <f>IF(B11=1,"00:00",IF(B11=2,"7:36",IF(B11=3,"03:48",IF(B11=6,"03:48",IF(B11=7,"07:36",IF(B11=8,"07:36",IF(B11=9,"00:00",IF(B11=5,"07:36","00:00"))))))))</f>
        <v>00:00</v>
      </c>
      <c r="AB11" s="11">
        <v>0.9166666666666666</v>
      </c>
      <c r="AC11" s="11">
        <v>0.25</v>
      </c>
      <c r="AD11" s="12">
        <f t="shared" si="8"/>
        <v>0</v>
      </c>
      <c r="AE11" s="12">
        <f t="shared" si="9"/>
        <v>0</v>
      </c>
      <c r="AF11" s="12">
        <f t="shared" si="10"/>
        <v>0</v>
      </c>
      <c r="AG11" s="9">
        <v>0.7916666666666666</v>
      </c>
      <c r="AH11" s="9">
        <v>0.9166666666666666</v>
      </c>
      <c r="AI11" s="9" t="str">
        <f t="shared" si="11"/>
        <v>00:00</v>
      </c>
      <c r="AJ11" s="9" t="str">
        <f t="shared" si="12"/>
        <v>00:00</v>
      </c>
      <c r="AK11" s="9" t="str">
        <f t="shared" si="13"/>
        <v>00:00</v>
      </c>
      <c r="AL11" s="125">
        <f t="shared" si="19"/>
        <v>0</v>
      </c>
      <c r="AM11" s="125">
        <f t="shared" si="20"/>
        <v>0</v>
      </c>
      <c r="AN11" s="125">
        <f t="shared" si="21"/>
        <v>0</v>
      </c>
      <c r="AO11" s="125">
        <f t="shared" si="22"/>
        <v>0</v>
      </c>
      <c r="AP11" s="55"/>
      <c r="AQ11" s="55"/>
      <c r="AR11" s="55"/>
      <c r="AS11" s="55"/>
      <c r="AT11" s="55"/>
      <c r="AU11" s="55"/>
      <c r="AV11" s="55"/>
      <c r="AW11" s="55"/>
      <c r="AX11" s="55"/>
    </row>
    <row r="12" spans="1:50" ht="12.75">
      <c r="A12" s="193">
        <v>42799</v>
      </c>
      <c r="B12" s="133">
        <v>4</v>
      </c>
      <c r="C12" s="145" t="s">
        <v>117</v>
      </c>
      <c r="D12" s="121"/>
      <c r="E12" s="121"/>
      <c r="F12" s="121"/>
      <c r="G12" s="121"/>
      <c r="H12" s="7"/>
      <c r="I12" s="8"/>
      <c r="J12" s="8">
        <f t="shared" si="14"/>
        <v>0</v>
      </c>
      <c r="K12" s="8">
        <f t="shared" si="0"/>
        <v>0</v>
      </c>
      <c r="L12" s="8">
        <f t="shared" si="1"/>
        <v>0.95</v>
      </c>
      <c r="M12" s="194" t="str">
        <f t="shared" si="2"/>
        <v>-</v>
      </c>
      <c r="N12" s="195">
        <f t="shared" si="3"/>
        <v>0.95</v>
      </c>
      <c r="O12" s="367"/>
      <c r="P12" s="368"/>
      <c r="Q12" s="58"/>
      <c r="R12" s="58"/>
      <c r="S12" s="9">
        <f t="shared" si="4"/>
        <v>0</v>
      </c>
      <c r="T12" s="9">
        <f t="shared" si="5"/>
        <v>0</v>
      </c>
      <c r="U12" s="9">
        <f t="shared" si="15"/>
        <v>0</v>
      </c>
      <c r="V12" s="9">
        <f t="shared" si="16"/>
        <v>0</v>
      </c>
      <c r="W12" s="9">
        <f t="shared" si="17"/>
        <v>0</v>
      </c>
      <c r="X12" s="38">
        <f t="shared" si="18"/>
        <v>0</v>
      </c>
      <c r="Y12" s="38">
        <f t="shared" si="6"/>
        <v>0</v>
      </c>
      <c r="Z12" s="10" t="str">
        <f t="shared" si="7"/>
        <v>00:00</v>
      </c>
      <c r="AA12" s="10" t="str">
        <f aca="true" t="shared" si="23" ref="AA12:AA38">IF(B12=1,"00:00",IF(B12=2,"7:36",IF(B12=3,"03:48",IF(B12=6,"03:48",IF(B12=7,"07:36",IF(B12=8,"07:36",IF(B12=9,"00:00",IF(B12=5,"07:36","00:00"))))))))</f>
        <v>00:00</v>
      </c>
      <c r="AB12" s="11">
        <v>0.9166666666666666</v>
      </c>
      <c r="AC12" s="11">
        <v>0.25</v>
      </c>
      <c r="AD12" s="12">
        <f t="shared" si="8"/>
        <v>0</v>
      </c>
      <c r="AE12" s="12">
        <f t="shared" si="9"/>
        <v>0</v>
      </c>
      <c r="AF12" s="12">
        <f t="shared" si="10"/>
        <v>0</v>
      </c>
      <c r="AG12" s="9">
        <v>0.7916666666666666</v>
      </c>
      <c r="AH12" s="9">
        <v>0.9166666666666666</v>
      </c>
      <c r="AI12" s="9" t="str">
        <f t="shared" si="11"/>
        <v>00:00</v>
      </c>
      <c r="AJ12" s="9" t="str">
        <f t="shared" si="12"/>
        <v>00:00</v>
      </c>
      <c r="AK12" s="9" t="str">
        <f t="shared" si="13"/>
        <v>00:00</v>
      </c>
      <c r="AL12" s="125">
        <f t="shared" si="19"/>
        <v>0</v>
      </c>
      <c r="AM12" s="125">
        <f t="shared" si="20"/>
        <v>0</v>
      </c>
      <c r="AN12" s="125">
        <f t="shared" si="21"/>
        <v>0</v>
      </c>
      <c r="AO12" s="125">
        <f t="shared" si="22"/>
        <v>0</v>
      </c>
      <c r="AP12" s="55"/>
      <c r="AQ12" s="55"/>
      <c r="AR12" s="55"/>
      <c r="AS12" s="55"/>
      <c r="AT12" s="55"/>
      <c r="AU12" s="55"/>
      <c r="AV12" s="55"/>
      <c r="AW12" s="55"/>
      <c r="AX12" s="55"/>
    </row>
    <row r="13" spans="1:50" ht="12.75">
      <c r="A13" s="193">
        <v>42800</v>
      </c>
      <c r="B13" s="133">
        <v>1</v>
      </c>
      <c r="C13" s="145" t="s">
        <v>117</v>
      </c>
      <c r="D13" s="121"/>
      <c r="E13" s="121"/>
      <c r="F13" s="121"/>
      <c r="G13" s="121"/>
      <c r="H13" s="7"/>
      <c r="I13" s="8"/>
      <c r="J13" s="8">
        <f t="shared" si="14"/>
        <v>0</v>
      </c>
      <c r="K13" s="8">
        <f t="shared" si="0"/>
        <v>0</v>
      </c>
      <c r="L13" s="8">
        <f t="shared" si="1"/>
        <v>1.2666666666666666</v>
      </c>
      <c r="M13" s="194" t="str">
        <f t="shared" si="2"/>
        <v>-</v>
      </c>
      <c r="N13" s="195">
        <f t="shared" si="3"/>
        <v>1.2666666666666666</v>
      </c>
      <c r="O13" s="356"/>
      <c r="P13" s="357"/>
      <c r="Q13" s="58"/>
      <c r="R13" s="58"/>
      <c r="S13" s="9">
        <f t="shared" si="4"/>
        <v>0</v>
      </c>
      <c r="T13" s="9">
        <f t="shared" si="5"/>
        <v>0</v>
      </c>
      <c r="U13" s="9" t="str">
        <f t="shared" si="15"/>
        <v>00:00</v>
      </c>
      <c r="V13" s="9">
        <f t="shared" si="16"/>
        <v>0</v>
      </c>
      <c r="W13" s="9">
        <f t="shared" si="17"/>
        <v>0</v>
      </c>
      <c r="X13" s="38">
        <f t="shared" si="18"/>
        <v>0</v>
      </c>
      <c r="Y13" s="38">
        <f t="shared" si="6"/>
        <v>0</v>
      </c>
      <c r="Z13" s="10" t="str">
        <f t="shared" si="7"/>
        <v>07:36</v>
      </c>
      <c r="AA13" s="10" t="str">
        <f t="shared" si="23"/>
        <v>00:00</v>
      </c>
      <c r="AB13" s="11">
        <v>0.9166666666666666</v>
      </c>
      <c r="AC13" s="11">
        <v>0.25</v>
      </c>
      <c r="AD13" s="12">
        <f t="shared" si="8"/>
        <v>0</v>
      </c>
      <c r="AE13" s="12">
        <f t="shared" si="9"/>
        <v>0</v>
      </c>
      <c r="AF13" s="12">
        <f t="shared" si="10"/>
        <v>0</v>
      </c>
      <c r="AG13" s="9">
        <v>0.7916666666666666</v>
      </c>
      <c r="AH13" s="9">
        <v>0.9166666666666666</v>
      </c>
      <c r="AI13" s="9" t="str">
        <f t="shared" si="11"/>
        <v>00:00</v>
      </c>
      <c r="AJ13" s="9" t="str">
        <f t="shared" si="12"/>
        <v>00:00</v>
      </c>
      <c r="AK13" s="9" t="str">
        <f t="shared" si="13"/>
        <v>00:00</v>
      </c>
      <c r="AL13" s="125">
        <f t="shared" si="19"/>
        <v>0</v>
      </c>
      <c r="AM13" s="125">
        <f t="shared" si="20"/>
        <v>0</v>
      </c>
      <c r="AN13" s="125">
        <f t="shared" si="21"/>
        <v>0</v>
      </c>
      <c r="AO13" s="125">
        <f t="shared" si="22"/>
        <v>0</v>
      </c>
      <c r="AP13" s="55"/>
      <c r="AQ13" s="55"/>
      <c r="AR13" s="55"/>
      <c r="AS13" s="55"/>
      <c r="AT13" s="55"/>
      <c r="AU13" s="55"/>
      <c r="AV13" s="55"/>
      <c r="AW13" s="55"/>
      <c r="AX13" s="55"/>
    </row>
    <row r="14" spans="1:50" ht="12.75">
      <c r="A14" s="193">
        <v>42801</v>
      </c>
      <c r="B14" s="133">
        <v>1</v>
      </c>
      <c r="C14" s="145" t="s">
        <v>117</v>
      </c>
      <c r="D14" s="121"/>
      <c r="E14" s="121"/>
      <c r="F14" s="121"/>
      <c r="G14" s="121"/>
      <c r="H14" s="7"/>
      <c r="I14" s="8"/>
      <c r="J14" s="8">
        <f t="shared" si="14"/>
        <v>0</v>
      </c>
      <c r="K14" s="8">
        <f t="shared" si="0"/>
        <v>0</v>
      </c>
      <c r="L14" s="8">
        <f t="shared" si="1"/>
        <v>1.5833333333333333</v>
      </c>
      <c r="M14" s="194" t="str">
        <f t="shared" si="2"/>
        <v>-</v>
      </c>
      <c r="N14" s="195">
        <f t="shared" si="3"/>
        <v>1.5833333333333333</v>
      </c>
      <c r="O14" s="356"/>
      <c r="P14" s="357"/>
      <c r="Q14" s="58"/>
      <c r="R14" s="58"/>
      <c r="S14" s="9">
        <f t="shared" si="4"/>
        <v>0</v>
      </c>
      <c r="T14" s="9">
        <f t="shared" si="5"/>
        <v>0</v>
      </c>
      <c r="U14" s="9" t="str">
        <f t="shared" si="15"/>
        <v>00:00</v>
      </c>
      <c r="V14" s="9">
        <f t="shared" si="16"/>
        <v>0</v>
      </c>
      <c r="W14" s="9">
        <f t="shared" si="17"/>
        <v>0</v>
      </c>
      <c r="X14" s="38">
        <f t="shared" si="18"/>
        <v>0</v>
      </c>
      <c r="Y14" s="38">
        <f t="shared" si="6"/>
        <v>0</v>
      </c>
      <c r="Z14" s="10" t="str">
        <f t="shared" si="7"/>
        <v>07:36</v>
      </c>
      <c r="AA14" s="10" t="str">
        <f t="shared" si="23"/>
        <v>00:00</v>
      </c>
      <c r="AB14" s="11">
        <v>0.9166666666666666</v>
      </c>
      <c r="AC14" s="11">
        <v>0.25</v>
      </c>
      <c r="AD14" s="12">
        <f t="shared" si="8"/>
        <v>0</v>
      </c>
      <c r="AE14" s="12">
        <f t="shared" si="9"/>
        <v>0</v>
      </c>
      <c r="AF14" s="12">
        <f t="shared" si="10"/>
        <v>0</v>
      </c>
      <c r="AG14" s="9">
        <v>0.7916666666666666</v>
      </c>
      <c r="AH14" s="9">
        <v>0.9166666666666666</v>
      </c>
      <c r="AI14" s="9" t="str">
        <f t="shared" si="11"/>
        <v>00:00</v>
      </c>
      <c r="AJ14" s="9" t="str">
        <f t="shared" si="12"/>
        <v>00:00</v>
      </c>
      <c r="AK14" s="9" t="str">
        <f t="shared" si="13"/>
        <v>00:00</v>
      </c>
      <c r="AL14" s="125">
        <f t="shared" si="19"/>
        <v>0</v>
      </c>
      <c r="AM14" s="125">
        <f t="shared" si="20"/>
        <v>0</v>
      </c>
      <c r="AN14" s="125">
        <f t="shared" si="21"/>
        <v>0</v>
      </c>
      <c r="AO14" s="125">
        <f t="shared" si="22"/>
        <v>0</v>
      </c>
      <c r="AP14" s="55"/>
      <c r="AQ14" s="55"/>
      <c r="AR14" s="55"/>
      <c r="AS14" s="55"/>
      <c r="AT14" s="55"/>
      <c r="AU14" s="55"/>
      <c r="AV14" s="55"/>
      <c r="AW14" s="55"/>
      <c r="AX14" s="55"/>
    </row>
    <row r="15" spans="1:50" ht="12.75">
      <c r="A15" s="193">
        <v>42802</v>
      </c>
      <c r="B15" s="133">
        <v>1</v>
      </c>
      <c r="C15" s="145" t="s">
        <v>117</v>
      </c>
      <c r="D15" s="121"/>
      <c r="E15" s="121"/>
      <c r="F15" s="121"/>
      <c r="G15" s="121"/>
      <c r="H15" s="7"/>
      <c r="I15" s="8"/>
      <c r="J15" s="8">
        <f t="shared" si="14"/>
        <v>0</v>
      </c>
      <c r="K15" s="8">
        <f t="shared" si="0"/>
        <v>0</v>
      </c>
      <c r="L15" s="8">
        <f t="shared" si="1"/>
        <v>1.9</v>
      </c>
      <c r="M15" s="194" t="str">
        <f t="shared" si="2"/>
        <v>-</v>
      </c>
      <c r="N15" s="195">
        <f t="shared" si="3"/>
        <v>1.9</v>
      </c>
      <c r="O15" s="367"/>
      <c r="P15" s="368"/>
      <c r="Q15" s="58"/>
      <c r="R15" s="58"/>
      <c r="S15" s="9">
        <f t="shared" si="4"/>
        <v>0</v>
      </c>
      <c r="T15" s="9">
        <f t="shared" si="5"/>
        <v>0</v>
      </c>
      <c r="U15" s="9" t="str">
        <f t="shared" si="15"/>
        <v>00:00</v>
      </c>
      <c r="V15" s="9">
        <f t="shared" si="16"/>
        <v>0</v>
      </c>
      <c r="W15" s="9">
        <f t="shared" si="17"/>
        <v>0</v>
      </c>
      <c r="X15" s="38">
        <f t="shared" si="18"/>
        <v>0</v>
      </c>
      <c r="Y15" s="38">
        <f t="shared" si="6"/>
        <v>0</v>
      </c>
      <c r="Z15" s="10" t="str">
        <f t="shared" si="7"/>
        <v>07:36</v>
      </c>
      <c r="AA15" s="10" t="str">
        <f t="shared" si="23"/>
        <v>00:00</v>
      </c>
      <c r="AB15" s="11">
        <v>0.9166666666666666</v>
      </c>
      <c r="AC15" s="11">
        <v>0.25</v>
      </c>
      <c r="AD15" s="12">
        <f t="shared" si="8"/>
        <v>0</v>
      </c>
      <c r="AE15" s="12">
        <f t="shared" si="9"/>
        <v>0</v>
      </c>
      <c r="AF15" s="12">
        <f t="shared" si="10"/>
        <v>0</v>
      </c>
      <c r="AG15" s="9">
        <v>0.7916666666666666</v>
      </c>
      <c r="AH15" s="9">
        <v>0.9166666666666666</v>
      </c>
      <c r="AI15" s="9" t="str">
        <f t="shared" si="11"/>
        <v>00:00</v>
      </c>
      <c r="AJ15" s="9" t="str">
        <f t="shared" si="12"/>
        <v>00:00</v>
      </c>
      <c r="AK15" s="9" t="str">
        <f t="shared" si="13"/>
        <v>00:00</v>
      </c>
      <c r="AL15" s="125">
        <f t="shared" si="19"/>
        <v>0</v>
      </c>
      <c r="AM15" s="125">
        <f t="shared" si="20"/>
        <v>0</v>
      </c>
      <c r="AN15" s="125">
        <f t="shared" si="21"/>
        <v>0</v>
      </c>
      <c r="AO15" s="125">
        <f t="shared" si="22"/>
        <v>0</v>
      </c>
      <c r="AP15" s="55"/>
      <c r="AQ15" s="55"/>
      <c r="AR15" s="55"/>
      <c r="AS15" s="55"/>
      <c r="AT15" s="55"/>
      <c r="AU15" s="55"/>
      <c r="AV15" s="55"/>
      <c r="AW15" s="55"/>
      <c r="AX15" s="55"/>
    </row>
    <row r="16" spans="1:50" ht="12.75">
      <c r="A16" s="193">
        <v>42803</v>
      </c>
      <c r="B16" s="133">
        <v>1</v>
      </c>
      <c r="C16" s="145" t="s">
        <v>117</v>
      </c>
      <c r="D16" s="121"/>
      <c r="E16" s="121"/>
      <c r="F16" s="121"/>
      <c r="G16" s="121"/>
      <c r="H16" s="7"/>
      <c r="I16" s="8"/>
      <c r="J16" s="8">
        <f t="shared" si="14"/>
        <v>0</v>
      </c>
      <c r="K16" s="8">
        <f t="shared" si="0"/>
        <v>0</v>
      </c>
      <c r="L16" s="8">
        <f t="shared" si="1"/>
        <v>2.216666666666667</v>
      </c>
      <c r="M16" s="194" t="str">
        <f t="shared" si="2"/>
        <v>-</v>
      </c>
      <c r="N16" s="195">
        <f t="shared" si="3"/>
        <v>2.216666666666667</v>
      </c>
      <c r="O16" s="356"/>
      <c r="P16" s="357"/>
      <c r="Q16" s="58"/>
      <c r="R16" s="58"/>
      <c r="S16" s="9">
        <f t="shared" si="4"/>
        <v>0</v>
      </c>
      <c r="T16" s="9">
        <f t="shared" si="5"/>
        <v>0</v>
      </c>
      <c r="U16" s="9" t="str">
        <f t="shared" si="15"/>
        <v>00:00</v>
      </c>
      <c r="V16" s="9">
        <f t="shared" si="16"/>
        <v>0</v>
      </c>
      <c r="W16" s="9">
        <f t="shared" si="17"/>
        <v>0</v>
      </c>
      <c r="X16" s="38">
        <f t="shared" si="18"/>
        <v>0</v>
      </c>
      <c r="Y16" s="38">
        <f t="shared" si="6"/>
        <v>0</v>
      </c>
      <c r="Z16" s="10" t="str">
        <f t="shared" si="7"/>
        <v>07:36</v>
      </c>
      <c r="AA16" s="10" t="str">
        <f>IF(B16=1,"00:00",IF(B16=2,"7:36",IF(B16=3,"03:48",IF(B16=6,"03:48",IF(B16=7,"07:36",IF(B16=8,"07:36",IF(B16=9,"00:00",IF(B16=5,"07:36","00:00"))))))))</f>
        <v>00:00</v>
      </c>
      <c r="AB16" s="11">
        <v>0.9166666666666666</v>
      </c>
      <c r="AC16" s="11">
        <v>0.25</v>
      </c>
      <c r="AD16" s="12">
        <f t="shared" si="8"/>
        <v>0</v>
      </c>
      <c r="AE16" s="12">
        <f t="shared" si="9"/>
        <v>0</v>
      </c>
      <c r="AF16" s="12">
        <f t="shared" si="10"/>
        <v>0</v>
      </c>
      <c r="AG16" s="9">
        <v>0.7916666666666666</v>
      </c>
      <c r="AH16" s="9">
        <v>0.9166666666666666</v>
      </c>
      <c r="AI16" s="9" t="str">
        <f t="shared" si="11"/>
        <v>00:00</v>
      </c>
      <c r="AJ16" s="9" t="str">
        <f t="shared" si="12"/>
        <v>00:00</v>
      </c>
      <c r="AK16" s="9" t="str">
        <f t="shared" si="13"/>
        <v>00:00</v>
      </c>
      <c r="AL16" s="125">
        <f t="shared" si="19"/>
        <v>0</v>
      </c>
      <c r="AM16" s="125">
        <f t="shared" si="20"/>
        <v>0</v>
      </c>
      <c r="AN16" s="125">
        <f t="shared" si="21"/>
        <v>0</v>
      </c>
      <c r="AO16" s="125">
        <f t="shared" si="22"/>
        <v>0</v>
      </c>
      <c r="AP16" s="55"/>
      <c r="AQ16" s="55"/>
      <c r="AR16" s="55"/>
      <c r="AS16" s="55"/>
      <c r="AT16" s="55"/>
      <c r="AU16" s="55"/>
      <c r="AV16" s="55"/>
      <c r="AW16" s="55"/>
      <c r="AX16" s="55"/>
    </row>
    <row r="17" spans="1:50" ht="12.75">
      <c r="A17" s="193">
        <v>42804</v>
      </c>
      <c r="B17" s="133">
        <v>1</v>
      </c>
      <c r="C17" s="145" t="s">
        <v>117</v>
      </c>
      <c r="D17" s="121"/>
      <c r="E17" s="121"/>
      <c r="F17" s="121"/>
      <c r="G17" s="121"/>
      <c r="H17" s="7"/>
      <c r="I17" s="8"/>
      <c r="J17" s="8">
        <f t="shared" si="14"/>
        <v>0</v>
      </c>
      <c r="K17" s="8">
        <f t="shared" si="0"/>
        <v>0</v>
      </c>
      <c r="L17" s="8">
        <f t="shared" si="1"/>
        <v>2.533333333333333</v>
      </c>
      <c r="M17" s="194" t="str">
        <f t="shared" si="2"/>
        <v>-</v>
      </c>
      <c r="N17" s="195">
        <f t="shared" si="3"/>
        <v>2.533333333333333</v>
      </c>
      <c r="O17" s="356"/>
      <c r="P17" s="357"/>
      <c r="Q17" s="58"/>
      <c r="R17" s="58"/>
      <c r="S17" s="9">
        <f t="shared" si="4"/>
        <v>0</v>
      </c>
      <c r="T17" s="9">
        <f t="shared" si="5"/>
        <v>0</v>
      </c>
      <c r="U17" s="9" t="str">
        <f t="shared" si="15"/>
        <v>00:00</v>
      </c>
      <c r="V17" s="9">
        <f t="shared" si="16"/>
        <v>0</v>
      </c>
      <c r="W17" s="9">
        <f t="shared" si="17"/>
        <v>0</v>
      </c>
      <c r="X17" s="38">
        <f t="shared" si="18"/>
        <v>0</v>
      </c>
      <c r="Y17" s="38">
        <f t="shared" si="6"/>
        <v>0</v>
      </c>
      <c r="Z17" s="10" t="str">
        <f t="shared" si="7"/>
        <v>07:36</v>
      </c>
      <c r="AA17" s="10" t="str">
        <f t="shared" si="23"/>
        <v>00:00</v>
      </c>
      <c r="AB17" s="11">
        <v>0.9166666666666666</v>
      </c>
      <c r="AC17" s="11">
        <v>0.25</v>
      </c>
      <c r="AD17" s="12">
        <f t="shared" si="8"/>
        <v>0</v>
      </c>
      <c r="AE17" s="12">
        <f t="shared" si="9"/>
        <v>0</v>
      </c>
      <c r="AF17" s="12">
        <f t="shared" si="10"/>
        <v>0</v>
      </c>
      <c r="AG17" s="9">
        <v>0.7916666666666666</v>
      </c>
      <c r="AH17" s="9">
        <v>0.9166666666666666</v>
      </c>
      <c r="AI17" s="9" t="str">
        <f t="shared" si="11"/>
        <v>00:00</v>
      </c>
      <c r="AJ17" s="9" t="str">
        <f t="shared" si="12"/>
        <v>00:00</v>
      </c>
      <c r="AK17" s="9" t="str">
        <f t="shared" si="13"/>
        <v>00:00</v>
      </c>
      <c r="AL17" s="125">
        <f t="shared" si="19"/>
        <v>0</v>
      </c>
      <c r="AM17" s="125">
        <f t="shared" si="20"/>
        <v>0</v>
      </c>
      <c r="AN17" s="125">
        <f t="shared" si="21"/>
        <v>0</v>
      </c>
      <c r="AO17" s="125">
        <f t="shared" si="22"/>
        <v>0</v>
      </c>
      <c r="AP17" s="55"/>
      <c r="AQ17" s="55"/>
      <c r="AR17" s="55"/>
      <c r="AS17" s="55"/>
      <c r="AT17" s="55"/>
      <c r="AU17" s="55"/>
      <c r="AV17" s="55"/>
      <c r="AW17" s="55"/>
      <c r="AX17" s="55"/>
    </row>
    <row r="18" spans="1:50" ht="12.75">
      <c r="A18" s="193">
        <v>42805</v>
      </c>
      <c r="B18" s="133">
        <v>4</v>
      </c>
      <c r="C18" s="145" t="s">
        <v>117</v>
      </c>
      <c r="D18" s="121"/>
      <c r="E18" s="121"/>
      <c r="F18" s="121"/>
      <c r="G18" s="121"/>
      <c r="H18" s="7"/>
      <c r="I18" s="8"/>
      <c r="J18" s="8">
        <f t="shared" si="14"/>
        <v>0</v>
      </c>
      <c r="K18" s="8">
        <f t="shared" si="0"/>
        <v>0</v>
      </c>
      <c r="L18" s="8">
        <f t="shared" si="1"/>
        <v>2.533333333333333</v>
      </c>
      <c r="M18" s="194" t="str">
        <f t="shared" si="2"/>
        <v>-</v>
      </c>
      <c r="N18" s="195">
        <f t="shared" si="3"/>
        <v>2.533333333333333</v>
      </c>
      <c r="O18" s="356"/>
      <c r="P18" s="357"/>
      <c r="Q18" s="58"/>
      <c r="R18" s="58"/>
      <c r="S18" s="9">
        <f t="shared" si="4"/>
        <v>0</v>
      </c>
      <c r="T18" s="9">
        <f t="shared" si="5"/>
        <v>0</v>
      </c>
      <c r="U18" s="9">
        <f t="shared" si="15"/>
        <v>0</v>
      </c>
      <c r="V18" s="9">
        <f t="shared" si="16"/>
        <v>0</v>
      </c>
      <c r="W18" s="9">
        <f t="shared" si="17"/>
        <v>0</v>
      </c>
      <c r="X18" s="38">
        <f t="shared" si="18"/>
        <v>0</v>
      </c>
      <c r="Y18" s="38">
        <f t="shared" si="6"/>
        <v>0</v>
      </c>
      <c r="Z18" s="10" t="str">
        <f t="shared" si="7"/>
        <v>00:00</v>
      </c>
      <c r="AA18" s="10" t="str">
        <f t="shared" si="23"/>
        <v>00:00</v>
      </c>
      <c r="AB18" s="11">
        <v>0.9166666666666666</v>
      </c>
      <c r="AC18" s="11">
        <v>0.25</v>
      </c>
      <c r="AD18" s="12">
        <f t="shared" si="8"/>
        <v>0</v>
      </c>
      <c r="AE18" s="12">
        <f t="shared" si="9"/>
        <v>0</v>
      </c>
      <c r="AF18" s="12">
        <f t="shared" si="10"/>
        <v>0</v>
      </c>
      <c r="AG18" s="9">
        <v>0.7916666666666666</v>
      </c>
      <c r="AH18" s="9">
        <v>0.9166666666666666</v>
      </c>
      <c r="AI18" s="9" t="str">
        <f t="shared" si="11"/>
        <v>00:00</v>
      </c>
      <c r="AJ18" s="9" t="str">
        <f t="shared" si="12"/>
        <v>00:00</v>
      </c>
      <c r="AK18" s="9" t="str">
        <f t="shared" si="13"/>
        <v>00:00</v>
      </c>
      <c r="AL18" s="125">
        <f t="shared" si="19"/>
        <v>0</v>
      </c>
      <c r="AM18" s="125">
        <f t="shared" si="20"/>
        <v>0</v>
      </c>
      <c r="AN18" s="125">
        <f t="shared" si="21"/>
        <v>0</v>
      </c>
      <c r="AO18" s="125">
        <f t="shared" si="22"/>
        <v>0</v>
      </c>
      <c r="AP18" s="55"/>
      <c r="AQ18" s="55"/>
      <c r="AR18" s="55"/>
      <c r="AS18" s="55"/>
      <c r="AT18" s="55"/>
      <c r="AU18" s="55"/>
      <c r="AV18" s="55"/>
      <c r="AW18" s="55"/>
      <c r="AX18" s="55"/>
    </row>
    <row r="19" spans="1:50" ht="12.75">
      <c r="A19" s="193">
        <v>42806</v>
      </c>
      <c r="B19" s="133">
        <v>4</v>
      </c>
      <c r="C19" s="145" t="s">
        <v>117</v>
      </c>
      <c r="D19" s="121"/>
      <c r="E19" s="121"/>
      <c r="F19" s="121"/>
      <c r="G19" s="121"/>
      <c r="H19" s="7"/>
      <c r="I19" s="8"/>
      <c r="J19" s="8">
        <f t="shared" si="14"/>
        <v>0</v>
      </c>
      <c r="K19" s="8">
        <f t="shared" si="0"/>
        <v>0</v>
      </c>
      <c r="L19" s="8">
        <f t="shared" si="1"/>
        <v>2.533333333333333</v>
      </c>
      <c r="M19" s="194" t="str">
        <f t="shared" si="2"/>
        <v>-</v>
      </c>
      <c r="N19" s="195">
        <f t="shared" si="3"/>
        <v>2.533333333333333</v>
      </c>
      <c r="O19" s="356"/>
      <c r="P19" s="357"/>
      <c r="Q19" s="58"/>
      <c r="R19" s="58"/>
      <c r="S19" s="9">
        <f t="shared" si="4"/>
        <v>0</v>
      </c>
      <c r="T19" s="9">
        <f t="shared" si="5"/>
        <v>0</v>
      </c>
      <c r="U19" s="9">
        <f t="shared" si="15"/>
        <v>0</v>
      </c>
      <c r="V19" s="9">
        <f t="shared" si="16"/>
        <v>0</v>
      </c>
      <c r="W19" s="9">
        <f t="shared" si="17"/>
        <v>0</v>
      </c>
      <c r="X19" s="38">
        <f t="shared" si="18"/>
        <v>0</v>
      </c>
      <c r="Y19" s="38">
        <f t="shared" si="6"/>
        <v>0</v>
      </c>
      <c r="Z19" s="10" t="str">
        <f t="shared" si="7"/>
        <v>00:00</v>
      </c>
      <c r="AA19" s="10" t="str">
        <f t="shared" si="23"/>
        <v>00:00</v>
      </c>
      <c r="AB19" s="11">
        <v>0.9166666666666666</v>
      </c>
      <c r="AC19" s="11">
        <v>0.25</v>
      </c>
      <c r="AD19" s="12">
        <f t="shared" si="8"/>
        <v>0</v>
      </c>
      <c r="AE19" s="12">
        <f t="shared" si="9"/>
        <v>0</v>
      </c>
      <c r="AF19" s="12">
        <f t="shared" si="10"/>
        <v>0</v>
      </c>
      <c r="AG19" s="9">
        <v>0.7916666666666666</v>
      </c>
      <c r="AH19" s="9">
        <v>0.9166666666666666</v>
      </c>
      <c r="AI19" s="9" t="str">
        <f t="shared" si="11"/>
        <v>00:00</v>
      </c>
      <c r="AJ19" s="9" t="str">
        <f t="shared" si="12"/>
        <v>00:00</v>
      </c>
      <c r="AK19" s="9" t="str">
        <f t="shared" si="13"/>
        <v>00:00</v>
      </c>
      <c r="AL19" s="125">
        <f t="shared" si="19"/>
        <v>0</v>
      </c>
      <c r="AM19" s="125">
        <f t="shared" si="20"/>
        <v>0</v>
      </c>
      <c r="AN19" s="125">
        <f t="shared" si="21"/>
        <v>0</v>
      </c>
      <c r="AO19" s="125">
        <f t="shared" si="22"/>
        <v>0</v>
      </c>
      <c r="AP19" s="55"/>
      <c r="AQ19" s="55"/>
      <c r="AR19" s="55"/>
      <c r="AS19" s="55"/>
      <c r="AT19" s="55"/>
      <c r="AU19" s="55"/>
      <c r="AV19" s="55"/>
      <c r="AW19" s="55"/>
      <c r="AX19" s="55"/>
    </row>
    <row r="20" spans="1:50" ht="12.75">
      <c r="A20" s="193">
        <v>42807</v>
      </c>
      <c r="B20" s="133">
        <v>1</v>
      </c>
      <c r="C20" s="145" t="s">
        <v>117</v>
      </c>
      <c r="D20" s="121"/>
      <c r="E20" s="121"/>
      <c r="F20" s="121"/>
      <c r="G20" s="121"/>
      <c r="H20" s="7"/>
      <c r="I20" s="8"/>
      <c r="J20" s="8">
        <f t="shared" si="14"/>
        <v>0</v>
      </c>
      <c r="K20" s="8">
        <f t="shared" si="0"/>
        <v>0</v>
      </c>
      <c r="L20" s="8">
        <f t="shared" si="1"/>
        <v>2.8499999999999996</v>
      </c>
      <c r="M20" s="194" t="str">
        <f t="shared" si="2"/>
        <v>-</v>
      </c>
      <c r="N20" s="195">
        <f t="shared" si="3"/>
        <v>2.8499999999999996</v>
      </c>
      <c r="O20" s="356"/>
      <c r="P20" s="357"/>
      <c r="Q20" s="58"/>
      <c r="R20" s="58"/>
      <c r="S20" s="9">
        <f t="shared" si="4"/>
        <v>0</v>
      </c>
      <c r="T20" s="9">
        <f t="shared" si="5"/>
        <v>0</v>
      </c>
      <c r="U20" s="9" t="str">
        <f t="shared" si="15"/>
        <v>00:00</v>
      </c>
      <c r="V20" s="9">
        <f t="shared" si="16"/>
        <v>0</v>
      </c>
      <c r="W20" s="9">
        <f t="shared" si="17"/>
        <v>0</v>
      </c>
      <c r="X20" s="38">
        <f t="shared" si="18"/>
        <v>0</v>
      </c>
      <c r="Y20" s="38">
        <f t="shared" si="6"/>
        <v>0</v>
      </c>
      <c r="Z20" s="10" t="str">
        <f t="shared" si="7"/>
        <v>07:36</v>
      </c>
      <c r="AA20" s="10" t="str">
        <f t="shared" si="23"/>
        <v>00:00</v>
      </c>
      <c r="AB20" s="11">
        <v>0.9166666666666666</v>
      </c>
      <c r="AC20" s="11">
        <v>0.25</v>
      </c>
      <c r="AD20" s="12">
        <f t="shared" si="8"/>
        <v>0</v>
      </c>
      <c r="AE20" s="12">
        <f t="shared" si="9"/>
        <v>0</v>
      </c>
      <c r="AF20" s="12">
        <f t="shared" si="10"/>
        <v>0</v>
      </c>
      <c r="AG20" s="9">
        <v>0.7916666666666666</v>
      </c>
      <c r="AH20" s="9">
        <v>0.9166666666666666</v>
      </c>
      <c r="AI20" s="9" t="str">
        <f t="shared" si="11"/>
        <v>00:00</v>
      </c>
      <c r="AJ20" s="9" t="str">
        <f t="shared" si="12"/>
        <v>00:00</v>
      </c>
      <c r="AK20" s="9" t="str">
        <f t="shared" si="13"/>
        <v>00:00</v>
      </c>
      <c r="AL20" s="125">
        <f t="shared" si="19"/>
        <v>0</v>
      </c>
      <c r="AM20" s="125">
        <f t="shared" si="20"/>
        <v>0</v>
      </c>
      <c r="AN20" s="125">
        <f t="shared" si="21"/>
        <v>0</v>
      </c>
      <c r="AO20" s="125">
        <f t="shared" si="22"/>
        <v>0</v>
      </c>
      <c r="AP20" s="55"/>
      <c r="AQ20" s="55"/>
      <c r="AR20" s="55"/>
      <c r="AS20" s="55"/>
      <c r="AT20" s="55"/>
      <c r="AU20" s="55"/>
      <c r="AV20" s="55"/>
      <c r="AW20" s="55"/>
      <c r="AX20" s="55"/>
    </row>
    <row r="21" spans="1:50" ht="12.75">
      <c r="A21" s="193">
        <v>42808</v>
      </c>
      <c r="B21" s="133">
        <v>1</v>
      </c>
      <c r="C21" s="145" t="s">
        <v>117</v>
      </c>
      <c r="D21" s="121"/>
      <c r="E21" s="121"/>
      <c r="F21" s="121"/>
      <c r="G21" s="121"/>
      <c r="H21" s="7"/>
      <c r="I21" s="8"/>
      <c r="J21" s="8">
        <f t="shared" si="14"/>
        <v>0</v>
      </c>
      <c r="K21" s="8">
        <f t="shared" si="0"/>
        <v>0</v>
      </c>
      <c r="L21" s="8">
        <f t="shared" si="1"/>
        <v>3.166666666666666</v>
      </c>
      <c r="M21" s="194" t="str">
        <f t="shared" si="2"/>
        <v>-</v>
      </c>
      <c r="N21" s="195">
        <f t="shared" si="3"/>
        <v>3.166666666666666</v>
      </c>
      <c r="O21" s="356"/>
      <c r="P21" s="357"/>
      <c r="Q21" s="58"/>
      <c r="R21" s="58"/>
      <c r="S21" s="9">
        <f t="shared" si="4"/>
        <v>0</v>
      </c>
      <c r="T21" s="9">
        <f t="shared" si="5"/>
        <v>0</v>
      </c>
      <c r="U21" s="9" t="str">
        <f t="shared" si="15"/>
        <v>00:00</v>
      </c>
      <c r="V21" s="9">
        <f t="shared" si="16"/>
        <v>0</v>
      </c>
      <c r="W21" s="9">
        <f t="shared" si="17"/>
        <v>0</v>
      </c>
      <c r="X21" s="38">
        <f t="shared" si="18"/>
        <v>0</v>
      </c>
      <c r="Y21" s="38">
        <f t="shared" si="6"/>
        <v>0</v>
      </c>
      <c r="Z21" s="10" t="str">
        <f t="shared" si="7"/>
        <v>07:36</v>
      </c>
      <c r="AA21" s="10" t="str">
        <f t="shared" si="23"/>
        <v>00:00</v>
      </c>
      <c r="AB21" s="11">
        <v>0.9166666666666666</v>
      </c>
      <c r="AC21" s="11">
        <v>0.25</v>
      </c>
      <c r="AD21" s="12">
        <f t="shared" si="8"/>
        <v>0</v>
      </c>
      <c r="AE21" s="12">
        <f t="shared" si="9"/>
        <v>0</v>
      </c>
      <c r="AF21" s="12">
        <f t="shared" si="10"/>
        <v>0</v>
      </c>
      <c r="AG21" s="9">
        <v>0.7916666666666666</v>
      </c>
      <c r="AH21" s="9">
        <v>0.9166666666666666</v>
      </c>
      <c r="AI21" s="9" t="str">
        <f t="shared" si="11"/>
        <v>00:00</v>
      </c>
      <c r="AJ21" s="9" t="str">
        <f t="shared" si="12"/>
        <v>00:00</v>
      </c>
      <c r="AK21" s="9" t="str">
        <f t="shared" si="13"/>
        <v>00:00</v>
      </c>
      <c r="AL21" s="125">
        <f t="shared" si="19"/>
        <v>0</v>
      </c>
      <c r="AM21" s="125">
        <f t="shared" si="20"/>
        <v>0</v>
      </c>
      <c r="AN21" s="125">
        <f t="shared" si="21"/>
        <v>0</v>
      </c>
      <c r="AO21" s="125">
        <f t="shared" si="22"/>
        <v>0</v>
      </c>
      <c r="AP21" s="55"/>
      <c r="AQ21" s="55"/>
      <c r="AR21" s="55"/>
      <c r="AS21" s="55"/>
      <c r="AT21" s="55"/>
      <c r="AU21" s="55"/>
      <c r="AV21" s="55"/>
      <c r="AW21" s="55"/>
      <c r="AX21" s="55"/>
    </row>
    <row r="22" spans="1:50" ht="12.75">
      <c r="A22" s="193">
        <v>42809</v>
      </c>
      <c r="B22" s="133">
        <v>1</v>
      </c>
      <c r="C22" s="145" t="s">
        <v>117</v>
      </c>
      <c r="D22" s="121"/>
      <c r="E22" s="121"/>
      <c r="F22" s="121"/>
      <c r="G22" s="121"/>
      <c r="H22" s="7"/>
      <c r="I22" s="8"/>
      <c r="J22" s="8">
        <f t="shared" si="14"/>
        <v>0</v>
      </c>
      <c r="K22" s="8">
        <f t="shared" si="0"/>
        <v>0</v>
      </c>
      <c r="L22" s="8">
        <f t="shared" si="1"/>
        <v>3.4833333333333325</v>
      </c>
      <c r="M22" s="194" t="str">
        <f t="shared" si="2"/>
        <v>-</v>
      </c>
      <c r="N22" s="195">
        <f t="shared" si="3"/>
        <v>3.4833333333333325</v>
      </c>
      <c r="O22" s="356"/>
      <c r="P22" s="357"/>
      <c r="Q22" s="58"/>
      <c r="R22" s="58"/>
      <c r="S22" s="9">
        <f t="shared" si="4"/>
        <v>0</v>
      </c>
      <c r="T22" s="9">
        <f t="shared" si="5"/>
        <v>0</v>
      </c>
      <c r="U22" s="9" t="str">
        <f t="shared" si="15"/>
        <v>00:00</v>
      </c>
      <c r="V22" s="9">
        <f t="shared" si="16"/>
        <v>0</v>
      </c>
      <c r="W22" s="9">
        <f t="shared" si="17"/>
        <v>0</v>
      </c>
      <c r="X22" s="38">
        <f t="shared" si="18"/>
        <v>0</v>
      </c>
      <c r="Y22" s="38">
        <f t="shared" si="6"/>
        <v>0</v>
      </c>
      <c r="Z22" s="10" t="str">
        <f t="shared" si="7"/>
        <v>07:36</v>
      </c>
      <c r="AA22" s="10" t="str">
        <f t="shared" si="23"/>
        <v>00:00</v>
      </c>
      <c r="AB22" s="11">
        <v>0.9166666666666666</v>
      </c>
      <c r="AC22" s="11">
        <v>0.25</v>
      </c>
      <c r="AD22" s="12">
        <f t="shared" si="8"/>
        <v>0</v>
      </c>
      <c r="AE22" s="12">
        <f t="shared" si="9"/>
        <v>0</v>
      </c>
      <c r="AF22" s="12">
        <f t="shared" si="10"/>
        <v>0</v>
      </c>
      <c r="AG22" s="9">
        <v>0.7916666666666666</v>
      </c>
      <c r="AH22" s="9">
        <v>0.9166666666666666</v>
      </c>
      <c r="AI22" s="9" t="str">
        <f t="shared" si="11"/>
        <v>00:00</v>
      </c>
      <c r="AJ22" s="9" t="str">
        <f t="shared" si="12"/>
        <v>00:00</v>
      </c>
      <c r="AK22" s="9" t="str">
        <f t="shared" si="13"/>
        <v>00:00</v>
      </c>
      <c r="AL22" s="125">
        <f t="shared" si="19"/>
        <v>0</v>
      </c>
      <c r="AM22" s="125">
        <f t="shared" si="20"/>
        <v>0</v>
      </c>
      <c r="AN22" s="125">
        <f t="shared" si="21"/>
        <v>0</v>
      </c>
      <c r="AO22" s="125">
        <f t="shared" si="22"/>
        <v>0</v>
      </c>
      <c r="AP22" s="55"/>
      <c r="AQ22" s="55"/>
      <c r="AR22" s="55"/>
      <c r="AS22" s="55"/>
      <c r="AT22" s="55"/>
      <c r="AU22" s="55"/>
      <c r="AV22" s="55"/>
      <c r="AW22" s="55"/>
      <c r="AX22" s="55"/>
    </row>
    <row r="23" spans="1:50" ht="12.75">
      <c r="A23" s="193">
        <v>42810</v>
      </c>
      <c r="B23" s="133">
        <v>1</v>
      </c>
      <c r="C23" s="145" t="s">
        <v>117</v>
      </c>
      <c r="D23" s="121"/>
      <c r="E23" s="121"/>
      <c r="F23" s="121"/>
      <c r="G23" s="121"/>
      <c r="H23" s="7"/>
      <c r="I23" s="8"/>
      <c r="J23" s="8">
        <f t="shared" si="14"/>
        <v>0</v>
      </c>
      <c r="K23" s="8">
        <f t="shared" si="0"/>
        <v>0</v>
      </c>
      <c r="L23" s="8">
        <f t="shared" si="1"/>
        <v>3.799999999999999</v>
      </c>
      <c r="M23" s="194" t="str">
        <f t="shared" si="2"/>
        <v>-</v>
      </c>
      <c r="N23" s="195">
        <f t="shared" si="3"/>
        <v>3.799999999999999</v>
      </c>
      <c r="O23" s="356"/>
      <c r="P23" s="357"/>
      <c r="Q23" s="58"/>
      <c r="R23" s="58"/>
      <c r="S23" s="9">
        <f t="shared" si="4"/>
        <v>0</v>
      </c>
      <c r="T23" s="9">
        <f t="shared" si="5"/>
        <v>0</v>
      </c>
      <c r="U23" s="9" t="str">
        <f t="shared" si="15"/>
        <v>00:00</v>
      </c>
      <c r="V23" s="9">
        <f t="shared" si="16"/>
        <v>0</v>
      </c>
      <c r="W23" s="9">
        <f t="shared" si="17"/>
        <v>0</v>
      </c>
      <c r="X23" s="38">
        <f t="shared" si="18"/>
        <v>0</v>
      </c>
      <c r="Y23" s="38">
        <f t="shared" si="6"/>
        <v>0</v>
      </c>
      <c r="Z23" s="10" t="str">
        <f t="shared" si="7"/>
        <v>07:36</v>
      </c>
      <c r="AA23" s="10" t="str">
        <f t="shared" si="23"/>
        <v>00:00</v>
      </c>
      <c r="AB23" s="11">
        <v>0.9166666666666666</v>
      </c>
      <c r="AC23" s="11">
        <v>0.25</v>
      </c>
      <c r="AD23" s="12">
        <f t="shared" si="8"/>
        <v>0</v>
      </c>
      <c r="AE23" s="12">
        <f t="shared" si="9"/>
        <v>0</v>
      </c>
      <c r="AF23" s="12">
        <f t="shared" si="10"/>
        <v>0</v>
      </c>
      <c r="AG23" s="9">
        <v>0.7916666666666666</v>
      </c>
      <c r="AH23" s="9">
        <v>0.9166666666666666</v>
      </c>
      <c r="AI23" s="9" t="str">
        <f t="shared" si="11"/>
        <v>00:00</v>
      </c>
      <c r="AJ23" s="9" t="str">
        <f t="shared" si="12"/>
        <v>00:00</v>
      </c>
      <c r="AK23" s="9" t="str">
        <f t="shared" si="13"/>
        <v>00:00</v>
      </c>
      <c r="AL23" s="125">
        <f t="shared" si="19"/>
        <v>0</v>
      </c>
      <c r="AM23" s="125">
        <f t="shared" si="20"/>
        <v>0</v>
      </c>
      <c r="AN23" s="125">
        <f t="shared" si="21"/>
        <v>0</v>
      </c>
      <c r="AO23" s="125">
        <f t="shared" si="22"/>
        <v>0</v>
      </c>
      <c r="AP23" s="55"/>
      <c r="AQ23" s="55"/>
      <c r="AR23" s="55"/>
      <c r="AS23" s="55"/>
      <c r="AT23" s="55"/>
      <c r="AU23" s="55"/>
      <c r="AV23" s="55"/>
      <c r="AW23" s="55"/>
      <c r="AX23" s="55"/>
    </row>
    <row r="24" spans="1:50" ht="12.75">
      <c r="A24" s="193">
        <v>42811</v>
      </c>
      <c r="B24" s="133">
        <v>1</v>
      </c>
      <c r="C24" s="145" t="s">
        <v>117</v>
      </c>
      <c r="D24" s="121"/>
      <c r="E24" s="121"/>
      <c r="F24" s="121"/>
      <c r="G24" s="121"/>
      <c r="H24" s="7"/>
      <c r="I24" s="8"/>
      <c r="J24" s="8">
        <f t="shared" si="14"/>
        <v>0</v>
      </c>
      <c r="K24" s="8">
        <f t="shared" si="0"/>
        <v>0</v>
      </c>
      <c r="L24" s="8">
        <f t="shared" si="1"/>
        <v>4.116666666666665</v>
      </c>
      <c r="M24" s="194" t="str">
        <f t="shared" si="2"/>
        <v>-</v>
      </c>
      <c r="N24" s="195">
        <f t="shared" si="3"/>
        <v>4.116666666666665</v>
      </c>
      <c r="O24" s="356"/>
      <c r="P24" s="357"/>
      <c r="Q24" s="58"/>
      <c r="R24" s="58"/>
      <c r="S24" s="9">
        <f t="shared" si="4"/>
        <v>0</v>
      </c>
      <c r="T24" s="9">
        <f t="shared" si="5"/>
        <v>0</v>
      </c>
      <c r="U24" s="9" t="str">
        <f t="shared" si="15"/>
        <v>00:00</v>
      </c>
      <c r="V24" s="9">
        <f t="shared" si="16"/>
        <v>0</v>
      </c>
      <c r="W24" s="9">
        <f t="shared" si="17"/>
        <v>0</v>
      </c>
      <c r="X24" s="38">
        <f t="shared" si="18"/>
        <v>0</v>
      </c>
      <c r="Y24" s="38">
        <f t="shared" si="6"/>
        <v>0</v>
      </c>
      <c r="Z24" s="10" t="str">
        <f t="shared" si="7"/>
        <v>07:36</v>
      </c>
      <c r="AA24" s="10" t="str">
        <f t="shared" si="23"/>
        <v>00:00</v>
      </c>
      <c r="AB24" s="11">
        <v>0.9166666666666666</v>
      </c>
      <c r="AC24" s="11">
        <v>0.25</v>
      </c>
      <c r="AD24" s="12">
        <f t="shared" si="8"/>
        <v>0</v>
      </c>
      <c r="AE24" s="12">
        <f t="shared" si="9"/>
        <v>0</v>
      </c>
      <c r="AF24" s="12">
        <f t="shared" si="10"/>
        <v>0</v>
      </c>
      <c r="AG24" s="9">
        <v>0.7916666666666666</v>
      </c>
      <c r="AH24" s="9">
        <v>0.9166666666666666</v>
      </c>
      <c r="AI24" s="9" t="str">
        <f t="shared" si="11"/>
        <v>00:00</v>
      </c>
      <c r="AJ24" s="9" t="str">
        <f t="shared" si="12"/>
        <v>00:00</v>
      </c>
      <c r="AK24" s="9" t="str">
        <f t="shared" si="13"/>
        <v>00:00</v>
      </c>
      <c r="AL24" s="125">
        <f t="shared" si="19"/>
        <v>0</v>
      </c>
      <c r="AM24" s="125">
        <f t="shared" si="20"/>
        <v>0</v>
      </c>
      <c r="AN24" s="125">
        <f t="shared" si="21"/>
        <v>0</v>
      </c>
      <c r="AO24" s="125">
        <f t="shared" si="22"/>
        <v>0</v>
      </c>
      <c r="AP24" s="55"/>
      <c r="AQ24" s="55"/>
      <c r="AR24" s="55"/>
      <c r="AS24" s="55"/>
      <c r="AT24" s="55"/>
      <c r="AU24" s="55"/>
      <c r="AV24" s="55"/>
      <c r="AW24" s="55"/>
      <c r="AX24" s="55"/>
    </row>
    <row r="25" spans="1:50" ht="12.75">
      <c r="A25" s="193">
        <v>42812</v>
      </c>
      <c r="B25" s="133">
        <v>4</v>
      </c>
      <c r="C25" s="145" t="s">
        <v>117</v>
      </c>
      <c r="D25" s="121"/>
      <c r="E25" s="121"/>
      <c r="F25" s="121"/>
      <c r="G25" s="121"/>
      <c r="H25" s="7"/>
      <c r="I25" s="8"/>
      <c r="J25" s="8">
        <f t="shared" si="14"/>
        <v>0</v>
      </c>
      <c r="K25" s="8">
        <f t="shared" si="0"/>
        <v>0</v>
      </c>
      <c r="L25" s="8">
        <f t="shared" si="1"/>
        <v>4.116666666666665</v>
      </c>
      <c r="M25" s="194" t="str">
        <f t="shared" si="2"/>
        <v>-</v>
      </c>
      <c r="N25" s="195">
        <f t="shared" si="3"/>
        <v>4.116666666666665</v>
      </c>
      <c r="O25" s="367"/>
      <c r="P25" s="368"/>
      <c r="Q25" s="58"/>
      <c r="R25" s="58"/>
      <c r="S25" s="9">
        <f t="shared" si="4"/>
        <v>0</v>
      </c>
      <c r="T25" s="9">
        <f t="shared" si="5"/>
        <v>0</v>
      </c>
      <c r="U25" s="9">
        <f t="shared" si="15"/>
        <v>0</v>
      </c>
      <c r="V25" s="9">
        <f t="shared" si="16"/>
        <v>0</v>
      </c>
      <c r="W25" s="9">
        <f t="shared" si="17"/>
        <v>0</v>
      </c>
      <c r="X25" s="38">
        <f t="shared" si="18"/>
        <v>0</v>
      </c>
      <c r="Y25" s="38">
        <f t="shared" si="6"/>
        <v>0</v>
      </c>
      <c r="Z25" s="10" t="str">
        <f t="shared" si="7"/>
        <v>00:00</v>
      </c>
      <c r="AA25" s="10" t="str">
        <f t="shared" si="23"/>
        <v>00:00</v>
      </c>
      <c r="AB25" s="11">
        <v>0.9166666666666666</v>
      </c>
      <c r="AC25" s="11">
        <v>0.25</v>
      </c>
      <c r="AD25" s="12">
        <f t="shared" si="8"/>
        <v>0</v>
      </c>
      <c r="AE25" s="12">
        <f t="shared" si="9"/>
        <v>0</v>
      </c>
      <c r="AF25" s="12">
        <f t="shared" si="10"/>
        <v>0</v>
      </c>
      <c r="AG25" s="9">
        <v>0.7916666666666666</v>
      </c>
      <c r="AH25" s="9">
        <v>0.9166666666666666</v>
      </c>
      <c r="AI25" s="9" t="str">
        <f t="shared" si="11"/>
        <v>00:00</v>
      </c>
      <c r="AJ25" s="9" t="str">
        <f t="shared" si="12"/>
        <v>00:00</v>
      </c>
      <c r="AK25" s="9" t="str">
        <f t="shared" si="13"/>
        <v>00:00</v>
      </c>
      <c r="AL25" s="125">
        <f t="shared" si="19"/>
        <v>0</v>
      </c>
      <c r="AM25" s="125">
        <f t="shared" si="20"/>
        <v>0</v>
      </c>
      <c r="AN25" s="125">
        <f t="shared" si="21"/>
        <v>0</v>
      </c>
      <c r="AO25" s="125">
        <f t="shared" si="22"/>
        <v>0</v>
      </c>
      <c r="AP25" s="55"/>
      <c r="AQ25" s="55"/>
      <c r="AR25" s="55"/>
      <c r="AS25" s="55"/>
      <c r="AT25" s="55"/>
      <c r="AU25" s="55"/>
      <c r="AV25" s="55"/>
      <c r="AW25" s="55"/>
      <c r="AX25" s="55"/>
    </row>
    <row r="26" spans="1:50" ht="12.75">
      <c r="A26" s="193">
        <v>42813</v>
      </c>
      <c r="B26" s="133">
        <v>4</v>
      </c>
      <c r="C26" s="145" t="s">
        <v>117</v>
      </c>
      <c r="D26" s="121"/>
      <c r="E26" s="121"/>
      <c r="F26" s="121"/>
      <c r="G26" s="121"/>
      <c r="H26" s="7"/>
      <c r="I26" s="8"/>
      <c r="J26" s="8">
        <f t="shared" si="14"/>
        <v>0</v>
      </c>
      <c r="K26" s="8">
        <f t="shared" si="0"/>
        <v>0</v>
      </c>
      <c r="L26" s="8">
        <f t="shared" si="1"/>
        <v>4.116666666666665</v>
      </c>
      <c r="M26" s="194" t="str">
        <f t="shared" si="2"/>
        <v>-</v>
      </c>
      <c r="N26" s="195">
        <f t="shared" si="3"/>
        <v>4.116666666666665</v>
      </c>
      <c r="O26" s="367"/>
      <c r="P26" s="368"/>
      <c r="Q26" s="58"/>
      <c r="R26" s="58"/>
      <c r="S26" s="9">
        <f t="shared" si="4"/>
        <v>0</v>
      </c>
      <c r="T26" s="9">
        <f t="shared" si="5"/>
        <v>0</v>
      </c>
      <c r="U26" s="9">
        <f t="shared" si="15"/>
        <v>0</v>
      </c>
      <c r="V26" s="9">
        <f t="shared" si="16"/>
        <v>0</v>
      </c>
      <c r="W26" s="9">
        <f t="shared" si="17"/>
        <v>0</v>
      </c>
      <c r="X26" s="38">
        <f t="shared" si="18"/>
        <v>0</v>
      </c>
      <c r="Y26" s="38">
        <f t="shared" si="6"/>
        <v>0</v>
      </c>
      <c r="Z26" s="10" t="str">
        <f t="shared" si="7"/>
        <v>00:00</v>
      </c>
      <c r="AA26" s="10" t="str">
        <f t="shared" si="23"/>
        <v>00:00</v>
      </c>
      <c r="AB26" s="11">
        <v>0.9166666666666666</v>
      </c>
      <c r="AC26" s="11">
        <v>0.25</v>
      </c>
      <c r="AD26" s="12">
        <f t="shared" si="8"/>
        <v>0</v>
      </c>
      <c r="AE26" s="12">
        <f t="shared" si="9"/>
        <v>0</v>
      </c>
      <c r="AF26" s="12">
        <f t="shared" si="10"/>
        <v>0</v>
      </c>
      <c r="AG26" s="9">
        <v>0.7916666666666666</v>
      </c>
      <c r="AH26" s="9">
        <v>0.9166666666666666</v>
      </c>
      <c r="AI26" s="9" t="str">
        <f t="shared" si="11"/>
        <v>00:00</v>
      </c>
      <c r="AJ26" s="9" t="str">
        <f t="shared" si="12"/>
        <v>00:00</v>
      </c>
      <c r="AK26" s="9" t="str">
        <f t="shared" si="13"/>
        <v>00:00</v>
      </c>
      <c r="AL26" s="125">
        <f t="shared" si="19"/>
        <v>0</v>
      </c>
      <c r="AM26" s="125">
        <f t="shared" si="20"/>
        <v>0</v>
      </c>
      <c r="AN26" s="125">
        <f t="shared" si="21"/>
        <v>0</v>
      </c>
      <c r="AO26" s="125">
        <f t="shared" si="22"/>
        <v>0</v>
      </c>
      <c r="AP26" s="55"/>
      <c r="AQ26" s="55"/>
      <c r="AR26" s="55"/>
      <c r="AS26" s="55"/>
      <c r="AT26" s="55"/>
      <c r="AU26" s="55"/>
      <c r="AV26" s="55"/>
      <c r="AW26" s="55"/>
      <c r="AX26" s="55"/>
    </row>
    <row r="27" spans="1:50" ht="12.75">
      <c r="A27" s="193">
        <v>42814</v>
      </c>
      <c r="B27" s="133">
        <v>1</v>
      </c>
      <c r="C27" s="145" t="s">
        <v>117</v>
      </c>
      <c r="D27" s="121"/>
      <c r="E27" s="121"/>
      <c r="F27" s="121"/>
      <c r="G27" s="121"/>
      <c r="H27" s="8"/>
      <c r="I27" s="8"/>
      <c r="J27" s="8">
        <f t="shared" si="14"/>
        <v>0</v>
      </c>
      <c r="K27" s="8">
        <f t="shared" si="0"/>
        <v>0</v>
      </c>
      <c r="L27" s="8">
        <f t="shared" si="1"/>
        <v>4.433333333333332</v>
      </c>
      <c r="M27" s="194" t="str">
        <f t="shared" si="2"/>
        <v>-</v>
      </c>
      <c r="N27" s="195">
        <f t="shared" si="3"/>
        <v>4.433333333333332</v>
      </c>
      <c r="O27" s="367"/>
      <c r="P27" s="368"/>
      <c r="Q27" s="58"/>
      <c r="R27" s="58"/>
      <c r="S27" s="9">
        <f t="shared" si="4"/>
        <v>0</v>
      </c>
      <c r="T27" s="9">
        <f t="shared" si="5"/>
        <v>0</v>
      </c>
      <c r="U27" s="9" t="str">
        <f t="shared" si="15"/>
        <v>00:00</v>
      </c>
      <c r="V27" s="9">
        <f t="shared" si="16"/>
        <v>0</v>
      </c>
      <c r="W27" s="9">
        <f t="shared" si="17"/>
        <v>0</v>
      </c>
      <c r="X27" s="38">
        <f t="shared" si="18"/>
        <v>0</v>
      </c>
      <c r="Y27" s="38">
        <f t="shared" si="6"/>
        <v>0</v>
      </c>
      <c r="Z27" s="10" t="str">
        <f t="shared" si="7"/>
        <v>07:36</v>
      </c>
      <c r="AA27" s="10" t="str">
        <f t="shared" si="23"/>
        <v>00:00</v>
      </c>
      <c r="AB27" s="11">
        <v>0.9166666666666666</v>
      </c>
      <c r="AC27" s="11">
        <v>0.25</v>
      </c>
      <c r="AD27" s="12">
        <f t="shared" si="8"/>
        <v>0</v>
      </c>
      <c r="AE27" s="12">
        <f t="shared" si="9"/>
        <v>0</v>
      </c>
      <c r="AF27" s="12">
        <f t="shared" si="10"/>
        <v>0</v>
      </c>
      <c r="AG27" s="9">
        <v>0.7916666666666666</v>
      </c>
      <c r="AH27" s="9">
        <v>0.9166666666666666</v>
      </c>
      <c r="AI27" s="9" t="str">
        <f t="shared" si="11"/>
        <v>00:00</v>
      </c>
      <c r="AJ27" s="9" t="str">
        <f t="shared" si="12"/>
        <v>00:00</v>
      </c>
      <c r="AK27" s="9" t="str">
        <f t="shared" si="13"/>
        <v>00:00</v>
      </c>
      <c r="AL27" s="125">
        <f t="shared" si="19"/>
        <v>0</v>
      </c>
      <c r="AM27" s="125">
        <f t="shared" si="20"/>
        <v>0</v>
      </c>
      <c r="AN27" s="125">
        <f t="shared" si="21"/>
        <v>0</v>
      </c>
      <c r="AO27" s="125">
        <f t="shared" si="22"/>
        <v>0</v>
      </c>
      <c r="AP27" s="55"/>
      <c r="AQ27" s="55"/>
      <c r="AR27" s="55"/>
      <c r="AS27" s="55"/>
      <c r="AT27" s="55"/>
      <c r="AU27" s="55"/>
      <c r="AV27" s="55"/>
      <c r="AW27" s="55"/>
      <c r="AX27" s="55"/>
    </row>
    <row r="28" spans="1:50" ht="12.75">
      <c r="A28" s="193">
        <v>42815</v>
      </c>
      <c r="B28" s="133">
        <v>1</v>
      </c>
      <c r="C28" s="145" t="s">
        <v>117</v>
      </c>
      <c r="D28" s="121"/>
      <c r="E28" s="121"/>
      <c r="F28" s="121"/>
      <c r="G28" s="121"/>
      <c r="H28" s="8"/>
      <c r="I28" s="8"/>
      <c r="J28" s="8">
        <f t="shared" si="14"/>
        <v>0</v>
      </c>
      <c r="K28" s="8">
        <f t="shared" si="0"/>
        <v>0</v>
      </c>
      <c r="L28" s="8">
        <f t="shared" si="1"/>
        <v>4.749999999999998</v>
      </c>
      <c r="M28" s="194" t="str">
        <f t="shared" si="2"/>
        <v>-</v>
      </c>
      <c r="N28" s="195">
        <f t="shared" si="3"/>
        <v>4.749999999999998</v>
      </c>
      <c r="O28" s="356"/>
      <c r="P28" s="357"/>
      <c r="Q28" s="58"/>
      <c r="R28" s="58"/>
      <c r="S28" s="9">
        <f t="shared" si="4"/>
        <v>0</v>
      </c>
      <c r="T28" s="9">
        <f t="shared" si="5"/>
        <v>0</v>
      </c>
      <c r="U28" s="9" t="str">
        <f t="shared" si="15"/>
        <v>00:00</v>
      </c>
      <c r="V28" s="9">
        <f t="shared" si="16"/>
        <v>0</v>
      </c>
      <c r="W28" s="9">
        <f t="shared" si="17"/>
        <v>0</v>
      </c>
      <c r="X28" s="38">
        <f t="shared" si="18"/>
        <v>0</v>
      </c>
      <c r="Y28" s="38">
        <f t="shared" si="6"/>
        <v>0</v>
      </c>
      <c r="Z28" s="10" t="str">
        <f t="shared" si="7"/>
        <v>07:36</v>
      </c>
      <c r="AA28" s="10" t="str">
        <f t="shared" si="23"/>
        <v>00:00</v>
      </c>
      <c r="AB28" s="11">
        <v>0.9166666666666666</v>
      </c>
      <c r="AC28" s="11">
        <v>0.25</v>
      </c>
      <c r="AD28" s="12">
        <f t="shared" si="8"/>
        <v>0</v>
      </c>
      <c r="AE28" s="12">
        <f t="shared" si="9"/>
        <v>0</v>
      </c>
      <c r="AF28" s="12">
        <f t="shared" si="10"/>
        <v>0</v>
      </c>
      <c r="AG28" s="9">
        <v>0.7916666666666666</v>
      </c>
      <c r="AH28" s="9">
        <v>0.9166666666666666</v>
      </c>
      <c r="AI28" s="9" t="str">
        <f t="shared" si="11"/>
        <v>00:00</v>
      </c>
      <c r="AJ28" s="9" t="str">
        <f t="shared" si="12"/>
        <v>00:00</v>
      </c>
      <c r="AK28" s="9" t="str">
        <f t="shared" si="13"/>
        <v>00:00</v>
      </c>
      <c r="AL28" s="125">
        <f t="shared" si="19"/>
        <v>0</v>
      </c>
      <c r="AM28" s="125">
        <f t="shared" si="20"/>
        <v>0</v>
      </c>
      <c r="AN28" s="125">
        <f t="shared" si="21"/>
        <v>0</v>
      </c>
      <c r="AO28" s="125">
        <f t="shared" si="22"/>
        <v>0</v>
      </c>
      <c r="AP28" s="55"/>
      <c r="AQ28" s="55"/>
      <c r="AR28" s="55"/>
      <c r="AS28" s="55"/>
      <c r="AT28" s="55"/>
      <c r="AU28" s="55"/>
      <c r="AV28" s="55"/>
      <c r="AW28" s="55"/>
      <c r="AX28" s="55"/>
    </row>
    <row r="29" spans="1:50" ht="12.75">
      <c r="A29" s="193">
        <v>42816</v>
      </c>
      <c r="B29" s="133">
        <v>1</v>
      </c>
      <c r="C29" s="145" t="s">
        <v>117</v>
      </c>
      <c r="D29" s="121"/>
      <c r="E29" s="121"/>
      <c r="F29" s="121"/>
      <c r="G29" s="121"/>
      <c r="H29" s="8"/>
      <c r="I29" s="8"/>
      <c r="J29" s="8">
        <f t="shared" si="14"/>
        <v>0</v>
      </c>
      <c r="K29" s="8">
        <f t="shared" si="0"/>
        <v>0</v>
      </c>
      <c r="L29" s="8">
        <f t="shared" si="1"/>
        <v>5.066666666666665</v>
      </c>
      <c r="M29" s="194" t="str">
        <f t="shared" si="2"/>
        <v>-</v>
      </c>
      <c r="N29" s="195">
        <f t="shared" si="3"/>
        <v>5.066666666666665</v>
      </c>
      <c r="O29" s="367"/>
      <c r="P29" s="368"/>
      <c r="Q29" s="58"/>
      <c r="R29" s="58"/>
      <c r="S29" s="9">
        <f t="shared" si="4"/>
        <v>0</v>
      </c>
      <c r="T29" s="9">
        <f t="shared" si="5"/>
        <v>0</v>
      </c>
      <c r="U29" s="9" t="str">
        <f t="shared" si="15"/>
        <v>00:00</v>
      </c>
      <c r="V29" s="9">
        <f t="shared" si="16"/>
        <v>0</v>
      </c>
      <c r="W29" s="9">
        <f t="shared" si="17"/>
        <v>0</v>
      </c>
      <c r="X29" s="38">
        <f t="shared" si="18"/>
        <v>0</v>
      </c>
      <c r="Y29" s="38">
        <f t="shared" si="6"/>
        <v>0</v>
      </c>
      <c r="Z29" s="10" t="str">
        <f t="shared" si="7"/>
        <v>07:36</v>
      </c>
      <c r="AA29" s="10" t="str">
        <f t="shared" si="23"/>
        <v>00:00</v>
      </c>
      <c r="AB29" s="11">
        <v>0.9166666666666666</v>
      </c>
      <c r="AC29" s="11">
        <v>0.25</v>
      </c>
      <c r="AD29" s="12">
        <f t="shared" si="8"/>
        <v>0</v>
      </c>
      <c r="AE29" s="12">
        <f t="shared" si="9"/>
        <v>0</v>
      </c>
      <c r="AF29" s="12">
        <f t="shared" si="10"/>
        <v>0</v>
      </c>
      <c r="AG29" s="9">
        <v>0.7916666666666666</v>
      </c>
      <c r="AH29" s="9">
        <v>0.9166666666666666</v>
      </c>
      <c r="AI29" s="9" t="str">
        <f t="shared" si="11"/>
        <v>00:00</v>
      </c>
      <c r="AJ29" s="9" t="str">
        <f t="shared" si="12"/>
        <v>00:00</v>
      </c>
      <c r="AK29" s="9" t="str">
        <f t="shared" si="13"/>
        <v>00:00</v>
      </c>
      <c r="AL29" s="125">
        <f t="shared" si="19"/>
        <v>0</v>
      </c>
      <c r="AM29" s="125">
        <f t="shared" si="20"/>
        <v>0</v>
      </c>
      <c r="AN29" s="125">
        <f t="shared" si="21"/>
        <v>0</v>
      </c>
      <c r="AO29" s="125">
        <f t="shared" si="22"/>
        <v>0</v>
      </c>
      <c r="AP29" s="55"/>
      <c r="AQ29" s="55"/>
      <c r="AR29" s="55"/>
      <c r="AS29" s="55"/>
      <c r="AT29" s="55"/>
      <c r="AU29" s="55"/>
      <c r="AV29" s="55"/>
      <c r="AW29" s="55"/>
      <c r="AX29" s="55"/>
    </row>
    <row r="30" spans="1:50" ht="12.75">
      <c r="A30" s="193">
        <v>42817</v>
      </c>
      <c r="B30" s="133">
        <v>1</v>
      </c>
      <c r="C30" s="145" t="s">
        <v>117</v>
      </c>
      <c r="D30" s="121"/>
      <c r="E30" s="121"/>
      <c r="F30" s="121"/>
      <c r="G30" s="121"/>
      <c r="H30" s="8"/>
      <c r="I30" s="8"/>
      <c r="J30" s="8">
        <f t="shared" si="14"/>
        <v>0</v>
      </c>
      <c r="K30" s="8">
        <f t="shared" si="0"/>
        <v>0</v>
      </c>
      <c r="L30" s="8">
        <f t="shared" si="1"/>
        <v>5.383333333333331</v>
      </c>
      <c r="M30" s="194" t="str">
        <f t="shared" si="2"/>
        <v>-</v>
      </c>
      <c r="N30" s="195">
        <f t="shared" si="3"/>
        <v>5.383333333333331</v>
      </c>
      <c r="O30" s="356"/>
      <c r="P30" s="357"/>
      <c r="Q30" s="58"/>
      <c r="R30" s="58"/>
      <c r="S30" s="9">
        <f t="shared" si="4"/>
        <v>0</v>
      </c>
      <c r="T30" s="9">
        <f t="shared" si="5"/>
        <v>0</v>
      </c>
      <c r="U30" s="9" t="str">
        <f t="shared" si="15"/>
        <v>00:00</v>
      </c>
      <c r="V30" s="9">
        <f t="shared" si="16"/>
        <v>0</v>
      </c>
      <c r="W30" s="9">
        <f t="shared" si="17"/>
        <v>0</v>
      </c>
      <c r="X30" s="38">
        <f t="shared" si="18"/>
        <v>0</v>
      </c>
      <c r="Y30" s="38">
        <f t="shared" si="6"/>
        <v>0</v>
      </c>
      <c r="Z30" s="10" t="str">
        <f t="shared" si="7"/>
        <v>07:36</v>
      </c>
      <c r="AA30" s="10" t="str">
        <f t="shared" si="23"/>
        <v>00:00</v>
      </c>
      <c r="AB30" s="11">
        <v>0.9166666666666666</v>
      </c>
      <c r="AC30" s="11">
        <v>0.25</v>
      </c>
      <c r="AD30" s="12">
        <f t="shared" si="8"/>
        <v>0</v>
      </c>
      <c r="AE30" s="12">
        <f t="shared" si="9"/>
        <v>0</v>
      </c>
      <c r="AF30" s="12">
        <f t="shared" si="10"/>
        <v>0</v>
      </c>
      <c r="AG30" s="9">
        <v>0.7916666666666666</v>
      </c>
      <c r="AH30" s="9">
        <v>0.9166666666666666</v>
      </c>
      <c r="AI30" s="9" t="str">
        <f t="shared" si="11"/>
        <v>00:00</v>
      </c>
      <c r="AJ30" s="9" t="str">
        <f t="shared" si="12"/>
        <v>00:00</v>
      </c>
      <c r="AK30" s="9" t="str">
        <f t="shared" si="13"/>
        <v>00:00</v>
      </c>
      <c r="AL30" s="125">
        <f t="shared" si="19"/>
        <v>0</v>
      </c>
      <c r="AM30" s="125">
        <f t="shared" si="20"/>
        <v>0</v>
      </c>
      <c r="AN30" s="125">
        <f t="shared" si="21"/>
        <v>0</v>
      </c>
      <c r="AO30" s="125">
        <f t="shared" si="22"/>
        <v>0</v>
      </c>
      <c r="AP30" s="55"/>
      <c r="AQ30" s="55"/>
      <c r="AR30" s="55"/>
      <c r="AS30" s="55"/>
      <c r="AT30" s="55"/>
      <c r="AU30" s="55"/>
      <c r="AV30" s="55"/>
      <c r="AW30" s="55"/>
      <c r="AX30" s="55"/>
    </row>
    <row r="31" spans="1:50" ht="12.75">
      <c r="A31" s="193">
        <v>42818</v>
      </c>
      <c r="B31" s="133">
        <v>1</v>
      </c>
      <c r="C31" s="145" t="s">
        <v>117</v>
      </c>
      <c r="D31" s="121"/>
      <c r="E31" s="121"/>
      <c r="F31" s="121"/>
      <c r="G31" s="121"/>
      <c r="H31" s="8"/>
      <c r="I31" s="8"/>
      <c r="J31" s="8">
        <f t="shared" si="14"/>
        <v>0</v>
      </c>
      <c r="K31" s="8">
        <f t="shared" si="0"/>
        <v>0</v>
      </c>
      <c r="L31" s="8">
        <f t="shared" si="1"/>
        <v>5.6999999999999975</v>
      </c>
      <c r="M31" s="194" t="str">
        <f t="shared" si="2"/>
        <v>-</v>
      </c>
      <c r="N31" s="195">
        <f t="shared" si="3"/>
        <v>5.6999999999999975</v>
      </c>
      <c r="O31" s="356"/>
      <c r="P31" s="357"/>
      <c r="Q31" s="58"/>
      <c r="R31" s="58"/>
      <c r="S31" s="9">
        <f t="shared" si="4"/>
        <v>0</v>
      </c>
      <c r="T31" s="9">
        <f t="shared" si="5"/>
        <v>0</v>
      </c>
      <c r="U31" s="9" t="str">
        <f t="shared" si="15"/>
        <v>00:00</v>
      </c>
      <c r="V31" s="9">
        <f t="shared" si="16"/>
        <v>0</v>
      </c>
      <c r="W31" s="9">
        <f t="shared" si="17"/>
        <v>0</v>
      </c>
      <c r="X31" s="38">
        <f t="shared" si="18"/>
        <v>0</v>
      </c>
      <c r="Y31" s="38">
        <f t="shared" si="6"/>
        <v>0</v>
      </c>
      <c r="Z31" s="10" t="str">
        <f t="shared" si="7"/>
        <v>07:36</v>
      </c>
      <c r="AA31" s="10" t="str">
        <f t="shared" si="23"/>
        <v>00:00</v>
      </c>
      <c r="AB31" s="11">
        <v>0.9166666666666666</v>
      </c>
      <c r="AC31" s="11">
        <v>0.25</v>
      </c>
      <c r="AD31" s="12">
        <f t="shared" si="8"/>
        <v>0</v>
      </c>
      <c r="AE31" s="12">
        <f t="shared" si="9"/>
        <v>0</v>
      </c>
      <c r="AF31" s="12">
        <f t="shared" si="10"/>
        <v>0</v>
      </c>
      <c r="AG31" s="9">
        <v>0.7916666666666666</v>
      </c>
      <c r="AH31" s="9">
        <v>0.9166666666666666</v>
      </c>
      <c r="AI31" s="9" t="str">
        <f t="shared" si="11"/>
        <v>00:00</v>
      </c>
      <c r="AJ31" s="9" t="str">
        <f t="shared" si="12"/>
        <v>00:00</v>
      </c>
      <c r="AK31" s="9" t="str">
        <f t="shared" si="13"/>
        <v>00:00</v>
      </c>
      <c r="AL31" s="125">
        <f t="shared" si="19"/>
        <v>0</v>
      </c>
      <c r="AM31" s="125">
        <f t="shared" si="20"/>
        <v>0</v>
      </c>
      <c r="AN31" s="125">
        <f t="shared" si="21"/>
        <v>0</v>
      </c>
      <c r="AO31" s="125">
        <f t="shared" si="22"/>
        <v>0</v>
      </c>
      <c r="AP31" s="55"/>
      <c r="AQ31" s="55"/>
      <c r="AR31" s="55"/>
      <c r="AS31" s="55"/>
      <c r="AT31" s="55"/>
      <c r="AU31" s="55"/>
      <c r="AV31" s="55"/>
      <c r="AW31" s="55"/>
      <c r="AX31" s="55"/>
    </row>
    <row r="32" spans="1:50" ht="12.75">
      <c r="A32" s="193">
        <v>42819</v>
      </c>
      <c r="B32" s="133">
        <v>4</v>
      </c>
      <c r="C32" s="145" t="s">
        <v>117</v>
      </c>
      <c r="D32" s="121"/>
      <c r="E32" s="121"/>
      <c r="F32" s="121"/>
      <c r="G32" s="121"/>
      <c r="H32" s="8"/>
      <c r="I32" s="8"/>
      <c r="J32" s="8">
        <f t="shared" si="14"/>
        <v>0</v>
      </c>
      <c r="K32" s="8">
        <f t="shared" si="0"/>
        <v>0</v>
      </c>
      <c r="L32" s="8">
        <f t="shared" si="1"/>
        <v>5.6999999999999975</v>
      </c>
      <c r="M32" s="194" t="str">
        <f t="shared" si="2"/>
        <v>-</v>
      </c>
      <c r="N32" s="195">
        <f t="shared" si="3"/>
        <v>5.6999999999999975</v>
      </c>
      <c r="O32" s="367"/>
      <c r="P32" s="368"/>
      <c r="Q32" s="58"/>
      <c r="R32" s="58"/>
      <c r="S32" s="9">
        <f t="shared" si="4"/>
        <v>0</v>
      </c>
      <c r="T32" s="9">
        <f t="shared" si="5"/>
        <v>0</v>
      </c>
      <c r="U32" s="9">
        <f t="shared" si="15"/>
        <v>0</v>
      </c>
      <c r="V32" s="9">
        <f t="shared" si="16"/>
        <v>0</v>
      </c>
      <c r="W32" s="9">
        <f t="shared" si="17"/>
        <v>0</v>
      </c>
      <c r="X32" s="38">
        <f t="shared" si="18"/>
        <v>0</v>
      </c>
      <c r="Y32" s="38">
        <f t="shared" si="6"/>
        <v>0</v>
      </c>
      <c r="Z32" s="10" t="str">
        <f t="shared" si="7"/>
        <v>00:00</v>
      </c>
      <c r="AA32" s="10" t="str">
        <f t="shared" si="23"/>
        <v>00:00</v>
      </c>
      <c r="AB32" s="11">
        <v>0.9166666666666666</v>
      </c>
      <c r="AC32" s="11">
        <v>0.25</v>
      </c>
      <c r="AD32" s="12">
        <f t="shared" si="8"/>
        <v>0</v>
      </c>
      <c r="AE32" s="12">
        <f t="shared" si="9"/>
        <v>0</v>
      </c>
      <c r="AF32" s="12">
        <f t="shared" si="10"/>
        <v>0</v>
      </c>
      <c r="AG32" s="9">
        <v>0.7916666666666666</v>
      </c>
      <c r="AH32" s="9">
        <v>0.9166666666666666</v>
      </c>
      <c r="AI32" s="9" t="str">
        <f t="shared" si="11"/>
        <v>00:00</v>
      </c>
      <c r="AJ32" s="9" t="str">
        <f t="shared" si="12"/>
        <v>00:00</v>
      </c>
      <c r="AK32" s="9" t="str">
        <f t="shared" si="13"/>
        <v>00:00</v>
      </c>
      <c r="AL32" s="125">
        <f t="shared" si="19"/>
        <v>0</v>
      </c>
      <c r="AM32" s="125">
        <f t="shared" si="20"/>
        <v>0</v>
      </c>
      <c r="AN32" s="125">
        <f t="shared" si="21"/>
        <v>0</v>
      </c>
      <c r="AO32" s="125">
        <f t="shared" si="22"/>
        <v>0</v>
      </c>
      <c r="AP32" s="55"/>
      <c r="AQ32" s="55"/>
      <c r="AR32" s="55"/>
      <c r="AS32" s="55"/>
      <c r="AT32" s="55"/>
      <c r="AU32" s="55"/>
      <c r="AV32" s="55"/>
      <c r="AW32" s="55"/>
      <c r="AX32" s="55"/>
    </row>
    <row r="33" spans="1:50" ht="12.75">
      <c r="A33" s="193">
        <v>42820</v>
      </c>
      <c r="B33" s="133">
        <v>4</v>
      </c>
      <c r="C33" s="145" t="s">
        <v>117</v>
      </c>
      <c r="D33" s="121"/>
      <c r="E33" s="121"/>
      <c r="F33" s="121"/>
      <c r="G33" s="121"/>
      <c r="H33" s="8"/>
      <c r="I33" s="8"/>
      <c r="J33" s="8">
        <f t="shared" si="14"/>
        <v>0</v>
      </c>
      <c r="K33" s="8">
        <f t="shared" si="0"/>
        <v>0</v>
      </c>
      <c r="L33" s="8">
        <f t="shared" si="1"/>
        <v>5.6999999999999975</v>
      </c>
      <c r="M33" s="194" t="str">
        <f t="shared" si="2"/>
        <v>-</v>
      </c>
      <c r="N33" s="195">
        <f t="shared" si="3"/>
        <v>5.6999999999999975</v>
      </c>
      <c r="O33" s="367"/>
      <c r="P33" s="368"/>
      <c r="Q33" s="58"/>
      <c r="R33" s="58"/>
      <c r="S33" s="9">
        <f t="shared" si="4"/>
        <v>0</v>
      </c>
      <c r="T33" s="9">
        <f t="shared" si="5"/>
        <v>0</v>
      </c>
      <c r="U33" s="9">
        <f t="shared" si="15"/>
        <v>0</v>
      </c>
      <c r="V33" s="9">
        <f t="shared" si="16"/>
        <v>0</v>
      </c>
      <c r="W33" s="9">
        <f t="shared" si="17"/>
        <v>0</v>
      </c>
      <c r="X33" s="38">
        <f t="shared" si="18"/>
        <v>0</v>
      </c>
      <c r="Y33" s="38">
        <f t="shared" si="6"/>
        <v>0</v>
      </c>
      <c r="Z33" s="10" t="str">
        <f t="shared" si="7"/>
        <v>00:00</v>
      </c>
      <c r="AA33" s="10" t="str">
        <f t="shared" si="23"/>
        <v>00:00</v>
      </c>
      <c r="AB33" s="11">
        <v>0.9166666666666666</v>
      </c>
      <c r="AC33" s="11">
        <v>0.25</v>
      </c>
      <c r="AD33" s="12">
        <f t="shared" si="8"/>
        <v>0</v>
      </c>
      <c r="AE33" s="12">
        <f t="shared" si="9"/>
        <v>0</v>
      </c>
      <c r="AF33" s="12">
        <f t="shared" si="10"/>
        <v>0</v>
      </c>
      <c r="AG33" s="9">
        <v>0.7916666666666666</v>
      </c>
      <c r="AH33" s="9">
        <v>0.9166666666666666</v>
      </c>
      <c r="AI33" s="9" t="str">
        <f t="shared" si="11"/>
        <v>00:00</v>
      </c>
      <c r="AJ33" s="9" t="str">
        <f t="shared" si="12"/>
        <v>00:00</v>
      </c>
      <c r="AK33" s="9" t="str">
        <f t="shared" si="13"/>
        <v>00:00</v>
      </c>
      <c r="AL33" s="125">
        <f t="shared" si="19"/>
        <v>0</v>
      </c>
      <c r="AM33" s="125">
        <f t="shared" si="20"/>
        <v>0</v>
      </c>
      <c r="AN33" s="125">
        <f t="shared" si="21"/>
        <v>0</v>
      </c>
      <c r="AO33" s="125">
        <f t="shared" si="22"/>
        <v>0</v>
      </c>
      <c r="AP33" s="55"/>
      <c r="AQ33" s="55"/>
      <c r="AR33" s="55"/>
      <c r="AS33" s="55"/>
      <c r="AT33" s="55"/>
      <c r="AU33" s="55"/>
      <c r="AV33" s="55"/>
      <c r="AW33" s="55"/>
      <c r="AX33" s="55"/>
    </row>
    <row r="34" spans="1:50" ht="12.75">
      <c r="A34" s="193">
        <v>42821</v>
      </c>
      <c r="B34" s="133">
        <v>1</v>
      </c>
      <c r="C34" s="145" t="s">
        <v>117</v>
      </c>
      <c r="D34" s="121"/>
      <c r="E34" s="121"/>
      <c r="F34" s="121"/>
      <c r="G34" s="121"/>
      <c r="H34" s="8"/>
      <c r="I34" s="8"/>
      <c r="J34" s="8">
        <f t="shared" si="14"/>
        <v>0</v>
      </c>
      <c r="K34" s="8">
        <f t="shared" si="0"/>
        <v>0</v>
      </c>
      <c r="L34" s="8">
        <f t="shared" si="1"/>
        <v>6.016666666666664</v>
      </c>
      <c r="M34" s="194" t="str">
        <f t="shared" si="2"/>
        <v>-</v>
      </c>
      <c r="N34" s="195">
        <f t="shared" si="3"/>
        <v>6.016666666666664</v>
      </c>
      <c r="O34" s="367"/>
      <c r="P34" s="368"/>
      <c r="Q34" s="58"/>
      <c r="R34" s="58"/>
      <c r="S34" s="9">
        <f t="shared" si="4"/>
        <v>0</v>
      </c>
      <c r="T34" s="9">
        <f t="shared" si="5"/>
        <v>0</v>
      </c>
      <c r="U34" s="9" t="str">
        <f t="shared" si="15"/>
        <v>00:00</v>
      </c>
      <c r="V34" s="9">
        <f t="shared" si="16"/>
        <v>0</v>
      </c>
      <c r="W34" s="9">
        <f t="shared" si="17"/>
        <v>0</v>
      </c>
      <c r="X34" s="38">
        <f t="shared" si="18"/>
        <v>0</v>
      </c>
      <c r="Y34" s="38">
        <f t="shared" si="6"/>
        <v>0</v>
      </c>
      <c r="Z34" s="10" t="str">
        <f t="shared" si="7"/>
        <v>07:36</v>
      </c>
      <c r="AA34" s="10" t="str">
        <f t="shared" si="23"/>
        <v>00:00</v>
      </c>
      <c r="AB34" s="11">
        <v>0.9166666666666666</v>
      </c>
      <c r="AC34" s="11">
        <v>0.25</v>
      </c>
      <c r="AD34" s="12">
        <f t="shared" si="8"/>
        <v>0</v>
      </c>
      <c r="AE34" s="12">
        <f t="shared" si="9"/>
        <v>0</v>
      </c>
      <c r="AF34" s="12">
        <f t="shared" si="10"/>
        <v>0</v>
      </c>
      <c r="AG34" s="9">
        <v>0.7916666666666666</v>
      </c>
      <c r="AH34" s="9">
        <v>0.9166666666666666</v>
      </c>
      <c r="AI34" s="9" t="str">
        <f t="shared" si="11"/>
        <v>00:00</v>
      </c>
      <c r="AJ34" s="9" t="str">
        <f t="shared" si="12"/>
        <v>00:00</v>
      </c>
      <c r="AK34" s="9" t="str">
        <f t="shared" si="13"/>
        <v>00:00</v>
      </c>
      <c r="AL34" s="125">
        <f t="shared" si="19"/>
        <v>0</v>
      </c>
      <c r="AM34" s="125">
        <f t="shared" si="20"/>
        <v>0</v>
      </c>
      <c r="AN34" s="125">
        <f t="shared" si="21"/>
        <v>0</v>
      </c>
      <c r="AO34" s="125">
        <f t="shared" si="22"/>
        <v>0</v>
      </c>
      <c r="AP34" s="55"/>
      <c r="AQ34" s="55"/>
      <c r="AR34" s="55"/>
      <c r="AS34" s="55"/>
      <c r="AT34" s="55"/>
      <c r="AU34" s="55"/>
      <c r="AV34" s="55"/>
      <c r="AW34" s="55"/>
      <c r="AX34" s="55"/>
    </row>
    <row r="35" spans="1:50" ht="12.75">
      <c r="A35" s="193">
        <v>42822</v>
      </c>
      <c r="B35" s="133">
        <v>1</v>
      </c>
      <c r="C35" s="145" t="s">
        <v>117</v>
      </c>
      <c r="D35" s="121"/>
      <c r="E35" s="121"/>
      <c r="F35" s="121"/>
      <c r="G35" s="121"/>
      <c r="H35" s="8"/>
      <c r="I35" s="8"/>
      <c r="J35" s="8">
        <f t="shared" si="14"/>
        <v>0</v>
      </c>
      <c r="K35" s="8">
        <f t="shared" si="0"/>
        <v>0</v>
      </c>
      <c r="L35" s="8">
        <f t="shared" si="1"/>
        <v>6.33333333333333</v>
      </c>
      <c r="M35" s="194" t="str">
        <f t="shared" si="2"/>
        <v>-</v>
      </c>
      <c r="N35" s="195">
        <f t="shared" si="3"/>
        <v>6.33333333333333</v>
      </c>
      <c r="O35" s="356"/>
      <c r="P35" s="357"/>
      <c r="Q35" s="58"/>
      <c r="R35" s="58"/>
      <c r="S35" s="9">
        <f t="shared" si="4"/>
        <v>0</v>
      </c>
      <c r="T35" s="9">
        <f t="shared" si="5"/>
        <v>0</v>
      </c>
      <c r="U35" s="9" t="str">
        <f t="shared" si="15"/>
        <v>00:00</v>
      </c>
      <c r="V35" s="9">
        <f t="shared" si="16"/>
        <v>0</v>
      </c>
      <c r="W35" s="9">
        <f t="shared" si="17"/>
        <v>0</v>
      </c>
      <c r="X35" s="38">
        <f t="shared" si="18"/>
        <v>0</v>
      </c>
      <c r="Y35" s="38">
        <f t="shared" si="6"/>
        <v>0</v>
      </c>
      <c r="Z35" s="10" t="str">
        <f t="shared" si="7"/>
        <v>07:36</v>
      </c>
      <c r="AA35" s="10" t="str">
        <f t="shared" si="23"/>
        <v>00:00</v>
      </c>
      <c r="AB35" s="11">
        <v>0.9166666666666666</v>
      </c>
      <c r="AC35" s="11">
        <v>0.25</v>
      </c>
      <c r="AD35" s="12">
        <f t="shared" si="8"/>
        <v>0</v>
      </c>
      <c r="AE35" s="12">
        <f t="shared" si="9"/>
        <v>0</v>
      </c>
      <c r="AF35" s="12">
        <f t="shared" si="10"/>
        <v>0</v>
      </c>
      <c r="AG35" s="9">
        <v>0.7916666666666666</v>
      </c>
      <c r="AH35" s="9">
        <v>0.9166666666666666</v>
      </c>
      <c r="AI35" s="9" t="str">
        <f t="shared" si="11"/>
        <v>00:00</v>
      </c>
      <c r="AJ35" s="9" t="str">
        <f t="shared" si="12"/>
        <v>00:00</v>
      </c>
      <c r="AK35" s="9" t="str">
        <f t="shared" si="13"/>
        <v>00:00</v>
      </c>
      <c r="AL35" s="125">
        <f t="shared" si="19"/>
        <v>0</v>
      </c>
      <c r="AM35" s="125">
        <f t="shared" si="20"/>
        <v>0</v>
      </c>
      <c r="AN35" s="125">
        <f t="shared" si="21"/>
        <v>0</v>
      </c>
      <c r="AO35" s="125">
        <f t="shared" si="22"/>
        <v>0</v>
      </c>
      <c r="AP35" s="55"/>
      <c r="AQ35" s="55"/>
      <c r="AR35" s="55"/>
      <c r="AS35" s="55"/>
      <c r="AT35" s="55"/>
      <c r="AU35" s="55"/>
      <c r="AV35" s="55"/>
      <c r="AW35" s="55"/>
      <c r="AX35" s="55"/>
    </row>
    <row r="36" spans="1:50" ht="12.75">
      <c r="A36" s="193">
        <v>42823</v>
      </c>
      <c r="B36" s="133">
        <v>1</v>
      </c>
      <c r="C36" s="145" t="s">
        <v>117</v>
      </c>
      <c r="D36" s="121"/>
      <c r="E36" s="121"/>
      <c r="F36" s="121"/>
      <c r="G36" s="121"/>
      <c r="H36" s="8"/>
      <c r="I36" s="8"/>
      <c r="J36" s="8">
        <f t="shared" si="14"/>
        <v>0</v>
      </c>
      <c r="K36" s="8">
        <f t="shared" si="0"/>
        <v>0</v>
      </c>
      <c r="L36" s="8">
        <f t="shared" si="1"/>
        <v>6.649999999999997</v>
      </c>
      <c r="M36" s="194" t="str">
        <f t="shared" si="2"/>
        <v>-</v>
      </c>
      <c r="N36" s="195">
        <f t="shared" si="3"/>
        <v>6.649999999999997</v>
      </c>
      <c r="O36" s="356"/>
      <c r="P36" s="357"/>
      <c r="Q36" s="58"/>
      <c r="R36" s="58"/>
      <c r="S36" s="9">
        <f t="shared" si="4"/>
        <v>0</v>
      </c>
      <c r="T36" s="9">
        <f t="shared" si="5"/>
        <v>0</v>
      </c>
      <c r="U36" s="9" t="str">
        <f t="shared" si="15"/>
        <v>00:00</v>
      </c>
      <c r="V36" s="9">
        <f t="shared" si="16"/>
        <v>0</v>
      </c>
      <c r="W36" s="9">
        <f t="shared" si="17"/>
        <v>0</v>
      </c>
      <c r="X36" s="38">
        <f t="shared" si="18"/>
        <v>0</v>
      </c>
      <c r="Y36" s="38">
        <f t="shared" si="6"/>
        <v>0</v>
      </c>
      <c r="Z36" s="10" t="str">
        <f t="shared" si="7"/>
        <v>07:36</v>
      </c>
      <c r="AA36" s="10" t="str">
        <f t="shared" si="23"/>
        <v>00:00</v>
      </c>
      <c r="AB36" s="11">
        <v>0.9166666666666666</v>
      </c>
      <c r="AC36" s="11">
        <v>0.25</v>
      </c>
      <c r="AD36" s="12">
        <f t="shared" si="8"/>
        <v>0</v>
      </c>
      <c r="AE36" s="12">
        <f t="shared" si="9"/>
        <v>0</v>
      </c>
      <c r="AF36" s="12">
        <f t="shared" si="10"/>
        <v>0</v>
      </c>
      <c r="AG36" s="9">
        <v>0.7916666666666666</v>
      </c>
      <c r="AH36" s="9">
        <v>0.9166666666666666</v>
      </c>
      <c r="AI36" s="9" t="str">
        <f t="shared" si="11"/>
        <v>00:00</v>
      </c>
      <c r="AJ36" s="9" t="str">
        <f t="shared" si="12"/>
        <v>00:00</v>
      </c>
      <c r="AK36" s="9" t="str">
        <f t="shared" si="13"/>
        <v>00:00</v>
      </c>
      <c r="AL36" s="125">
        <f t="shared" si="19"/>
        <v>0</v>
      </c>
      <c r="AM36" s="125">
        <f t="shared" si="20"/>
        <v>0</v>
      </c>
      <c r="AN36" s="125">
        <f t="shared" si="21"/>
        <v>0</v>
      </c>
      <c r="AO36" s="125">
        <f t="shared" si="22"/>
        <v>0</v>
      </c>
      <c r="AP36" s="55"/>
      <c r="AQ36" s="55"/>
      <c r="AR36" s="55"/>
      <c r="AS36" s="55"/>
      <c r="AT36" s="55"/>
      <c r="AU36" s="55"/>
      <c r="AV36" s="55"/>
      <c r="AW36" s="55"/>
      <c r="AX36" s="55"/>
    </row>
    <row r="37" spans="1:50" ht="12.75">
      <c r="A37" s="193">
        <v>42824</v>
      </c>
      <c r="B37" s="133">
        <v>1</v>
      </c>
      <c r="C37" s="145" t="s">
        <v>117</v>
      </c>
      <c r="D37" s="121"/>
      <c r="E37" s="121"/>
      <c r="F37" s="121"/>
      <c r="G37" s="121"/>
      <c r="H37" s="8"/>
      <c r="I37" s="8"/>
      <c r="J37" s="8">
        <f t="shared" si="14"/>
        <v>0</v>
      </c>
      <c r="K37" s="8">
        <f t="shared" si="0"/>
        <v>0</v>
      </c>
      <c r="L37" s="8">
        <f t="shared" si="1"/>
        <v>6.966666666666663</v>
      </c>
      <c r="M37" s="194" t="str">
        <f t="shared" si="2"/>
        <v>-</v>
      </c>
      <c r="N37" s="195">
        <f t="shared" si="3"/>
        <v>6.966666666666663</v>
      </c>
      <c r="O37" s="356"/>
      <c r="P37" s="357"/>
      <c r="Q37" s="58"/>
      <c r="R37" s="58"/>
      <c r="S37" s="9">
        <f t="shared" si="4"/>
        <v>0</v>
      </c>
      <c r="T37" s="9">
        <f t="shared" si="5"/>
        <v>0</v>
      </c>
      <c r="U37" s="9" t="str">
        <f t="shared" si="15"/>
        <v>00:00</v>
      </c>
      <c r="V37" s="9">
        <f t="shared" si="16"/>
        <v>0</v>
      </c>
      <c r="W37" s="9">
        <f t="shared" si="17"/>
        <v>0</v>
      </c>
      <c r="X37" s="38">
        <f t="shared" si="18"/>
        <v>0</v>
      </c>
      <c r="Y37" s="38">
        <f t="shared" si="6"/>
        <v>0</v>
      </c>
      <c r="Z37" s="10" t="str">
        <f t="shared" si="7"/>
        <v>07:36</v>
      </c>
      <c r="AA37" s="10" t="str">
        <f t="shared" si="23"/>
        <v>00:00</v>
      </c>
      <c r="AB37" s="11">
        <v>0.9166666666666666</v>
      </c>
      <c r="AC37" s="11">
        <v>0.25</v>
      </c>
      <c r="AD37" s="12">
        <f t="shared" si="8"/>
        <v>0</v>
      </c>
      <c r="AE37" s="12">
        <f t="shared" si="9"/>
        <v>0</v>
      </c>
      <c r="AF37" s="12">
        <f t="shared" si="10"/>
        <v>0</v>
      </c>
      <c r="AG37" s="9">
        <v>0.7916666666666666</v>
      </c>
      <c r="AH37" s="9">
        <v>0.9166666666666666</v>
      </c>
      <c r="AI37" s="9" t="str">
        <f t="shared" si="11"/>
        <v>00:00</v>
      </c>
      <c r="AJ37" s="9" t="str">
        <f t="shared" si="12"/>
        <v>00:00</v>
      </c>
      <c r="AK37" s="9" t="str">
        <f t="shared" si="13"/>
        <v>00:00</v>
      </c>
      <c r="AL37" s="125">
        <f t="shared" si="19"/>
        <v>0</v>
      </c>
      <c r="AM37" s="125">
        <f t="shared" si="20"/>
        <v>0</v>
      </c>
      <c r="AN37" s="125">
        <f t="shared" si="21"/>
        <v>0</v>
      </c>
      <c r="AO37" s="125">
        <f t="shared" si="22"/>
        <v>0</v>
      </c>
      <c r="AP37" s="55"/>
      <c r="AQ37" s="55"/>
      <c r="AR37" s="55"/>
      <c r="AS37" s="55"/>
      <c r="AT37" s="55"/>
      <c r="AU37" s="55"/>
      <c r="AV37" s="55"/>
      <c r="AW37" s="55"/>
      <c r="AX37" s="55"/>
    </row>
    <row r="38" spans="1:50" ht="12.75">
      <c r="A38" s="193">
        <v>42825</v>
      </c>
      <c r="B38" s="133">
        <v>1</v>
      </c>
      <c r="C38" s="145" t="s">
        <v>117</v>
      </c>
      <c r="D38" s="121"/>
      <c r="E38" s="121"/>
      <c r="F38" s="121"/>
      <c r="G38" s="121"/>
      <c r="H38" s="8"/>
      <c r="I38" s="8"/>
      <c r="J38" s="8">
        <f t="shared" si="14"/>
        <v>0</v>
      </c>
      <c r="K38" s="8">
        <f t="shared" si="0"/>
        <v>0</v>
      </c>
      <c r="L38" s="8">
        <f t="shared" si="1"/>
        <v>7.28333333333333</v>
      </c>
      <c r="M38" s="194" t="str">
        <f t="shared" si="2"/>
        <v>-</v>
      </c>
      <c r="N38" s="195">
        <f t="shared" si="3"/>
        <v>7.28333333333333</v>
      </c>
      <c r="O38" s="356"/>
      <c r="P38" s="357"/>
      <c r="Q38" s="58"/>
      <c r="R38" s="58"/>
      <c r="S38" s="9">
        <f t="shared" si="4"/>
        <v>0</v>
      </c>
      <c r="T38" s="9">
        <f t="shared" si="5"/>
        <v>0</v>
      </c>
      <c r="U38" s="9" t="str">
        <f t="shared" si="15"/>
        <v>00:00</v>
      </c>
      <c r="V38" s="9">
        <f t="shared" si="16"/>
        <v>0</v>
      </c>
      <c r="W38" s="9">
        <f t="shared" si="17"/>
        <v>0</v>
      </c>
      <c r="X38" s="38">
        <f t="shared" si="18"/>
        <v>0</v>
      </c>
      <c r="Y38" s="38">
        <f t="shared" si="6"/>
        <v>0</v>
      </c>
      <c r="Z38" s="10" t="str">
        <f>IF(B38=1,"07:36",IF(B38=2,"07:36",IF(B38=3,"07:36",IF(B38=6,"07:36",IF(B38=7,"7:36",IF(B38=8,"07:36",IF(B38=9,"07:36",IF(B38=5,"07:36","00:00"))))))))</f>
        <v>07:36</v>
      </c>
      <c r="AA38" s="10" t="str">
        <f t="shared" si="23"/>
        <v>00:00</v>
      </c>
      <c r="AB38" s="11">
        <v>0.9166666666666666</v>
      </c>
      <c r="AC38" s="11">
        <v>0.25</v>
      </c>
      <c r="AD38" s="12">
        <f t="shared" si="8"/>
        <v>0</v>
      </c>
      <c r="AE38" s="12">
        <f t="shared" si="9"/>
        <v>0</v>
      </c>
      <c r="AF38" s="12">
        <f t="shared" si="10"/>
        <v>0</v>
      </c>
      <c r="AG38" s="9">
        <v>0.7916666666666666</v>
      </c>
      <c r="AH38" s="9">
        <v>0.9166666666666666</v>
      </c>
      <c r="AI38" s="9" t="str">
        <f t="shared" si="11"/>
        <v>00:00</v>
      </c>
      <c r="AJ38" s="9" t="str">
        <f t="shared" si="12"/>
        <v>00:00</v>
      </c>
      <c r="AK38" s="9" t="str">
        <f t="shared" si="13"/>
        <v>00:00</v>
      </c>
      <c r="AL38" s="125">
        <f t="shared" si="19"/>
        <v>0</v>
      </c>
      <c r="AM38" s="125">
        <f t="shared" si="20"/>
        <v>0</v>
      </c>
      <c r="AN38" s="125">
        <f t="shared" si="21"/>
        <v>0</v>
      </c>
      <c r="AO38" s="125">
        <f t="shared" si="22"/>
        <v>0</v>
      </c>
      <c r="AP38" s="55"/>
      <c r="AQ38" s="55"/>
      <c r="AR38" s="55"/>
      <c r="AS38" s="55"/>
      <c r="AT38" s="55"/>
      <c r="AU38" s="55"/>
      <c r="AV38" s="55"/>
      <c r="AW38" s="55"/>
      <c r="AX38" s="55"/>
    </row>
    <row r="39" spans="1:50" ht="12.75">
      <c r="A39" s="112"/>
      <c r="B39" s="112"/>
      <c r="C39" s="112"/>
      <c r="D39" s="196"/>
      <c r="E39" s="196"/>
      <c r="F39" s="196"/>
      <c r="G39" s="196"/>
      <c r="H39" s="112"/>
      <c r="I39" s="112"/>
      <c r="J39" s="112"/>
      <c r="K39" s="214" t="s">
        <v>86</v>
      </c>
      <c r="L39" s="215"/>
      <c r="M39" s="199" t="str">
        <f>M38</f>
        <v>-</v>
      </c>
      <c r="N39" s="200">
        <f>N38</f>
        <v>7.28333333333333</v>
      </c>
      <c r="O39" s="112"/>
      <c r="P39" s="112"/>
      <c r="Q39" s="56"/>
      <c r="R39" s="56"/>
      <c r="S39" s="74">
        <f>SUM(S8:S38)</f>
        <v>0</v>
      </c>
      <c r="T39" s="99">
        <f>SUM(T8:T38)</f>
        <v>0</v>
      </c>
      <c r="U39" s="76">
        <f>SUM(U8:U38)</f>
        <v>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125"/>
      <c r="AM39" s="125"/>
      <c r="AN39" s="125"/>
      <c r="AO39" s="125"/>
      <c r="AP39" s="55"/>
      <c r="AQ39" s="55"/>
      <c r="AR39" s="55"/>
      <c r="AS39" s="55"/>
      <c r="AT39" s="55"/>
      <c r="AU39" s="55"/>
      <c r="AV39" s="55"/>
      <c r="AW39" s="55"/>
      <c r="AX39" s="55"/>
    </row>
    <row r="40" spans="1:50" ht="12.75">
      <c r="A40" s="175"/>
      <c r="B40" s="175"/>
      <c r="C40" s="175"/>
      <c r="D40" s="203"/>
      <c r="E40" s="203"/>
      <c r="F40" s="203"/>
      <c r="G40" s="203"/>
      <c r="H40" s="175"/>
      <c r="I40" s="175"/>
      <c r="J40" s="188"/>
      <c r="K40" s="175"/>
      <c r="L40" s="175"/>
      <c r="M40" s="175"/>
      <c r="N40" s="175"/>
      <c r="O40" s="175"/>
      <c r="P40" s="175"/>
      <c r="Q40" s="56"/>
      <c r="R40" s="56"/>
      <c r="U40" s="125"/>
      <c r="AL40" s="125"/>
      <c r="AM40" s="125"/>
      <c r="AN40" s="125"/>
      <c r="AO40" s="125"/>
      <c r="AP40" s="55"/>
      <c r="AQ40" s="55"/>
      <c r="AR40" s="55"/>
      <c r="AS40" s="55"/>
      <c r="AT40" s="55"/>
      <c r="AU40" s="55"/>
      <c r="AV40" s="55"/>
      <c r="AW40" s="55"/>
      <c r="AX40" s="55"/>
    </row>
    <row r="41" spans="1:50" ht="12.75">
      <c r="A41" s="112"/>
      <c r="B41" s="112"/>
      <c r="C41" s="112"/>
      <c r="D41" s="196"/>
      <c r="E41" s="196"/>
      <c r="F41" s="196"/>
      <c r="G41" s="196"/>
      <c r="H41" s="112"/>
      <c r="I41" s="112"/>
      <c r="J41" s="188"/>
      <c r="K41" s="112"/>
      <c r="L41" s="112"/>
      <c r="M41" s="112"/>
      <c r="N41" s="112"/>
      <c r="O41" s="112"/>
      <c r="P41" s="112"/>
      <c r="Q41" s="56"/>
      <c r="R41" s="56"/>
      <c r="U41" s="125"/>
      <c r="AL41" s="125"/>
      <c r="AM41" s="125"/>
      <c r="AN41" s="125"/>
      <c r="AO41" s="125"/>
      <c r="AP41" s="55"/>
      <c r="AQ41" s="55"/>
      <c r="AR41" s="55"/>
      <c r="AS41" s="55"/>
      <c r="AT41" s="55"/>
      <c r="AU41" s="55"/>
      <c r="AV41" s="55"/>
      <c r="AW41" s="55"/>
      <c r="AX41" s="55"/>
    </row>
    <row r="42" spans="1:50" ht="12.75">
      <c r="A42" s="112"/>
      <c r="B42" s="112"/>
      <c r="C42" s="112"/>
      <c r="D42" s="196"/>
      <c r="E42" s="196"/>
      <c r="F42" s="196"/>
      <c r="G42" s="196"/>
      <c r="H42" s="112"/>
      <c r="I42" s="112"/>
      <c r="J42" s="188"/>
      <c r="K42" s="112"/>
      <c r="L42" s="112"/>
      <c r="M42" s="112"/>
      <c r="N42" s="112"/>
      <c r="O42" s="112"/>
      <c r="P42" s="112"/>
      <c r="Q42" s="56"/>
      <c r="R42" s="56"/>
      <c r="U42" s="125"/>
      <c r="AL42" s="125"/>
      <c r="AM42" s="125"/>
      <c r="AN42" s="125"/>
      <c r="AO42" s="125"/>
      <c r="AP42" s="55"/>
      <c r="AQ42" s="55"/>
      <c r="AR42" s="55"/>
      <c r="AS42" s="55"/>
      <c r="AT42" s="55"/>
      <c r="AU42" s="55"/>
      <c r="AV42" s="55"/>
      <c r="AW42" s="55"/>
      <c r="AX42" s="55"/>
    </row>
    <row r="43" spans="1:50" ht="12.75">
      <c r="A43" s="112"/>
      <c r="B43" s="112"/>
      <c r="C43" s="112"/>
      <c r="D43" s="196"/>
      <c r="E43" s="196"/>
      <c r="F43" s="196"/>
      <c r="G43" s="196"/>
      <c r="H43" s="112"/>
      <c r="I43" s="112"/>
      <c r="J43" s="188"/>
      <c r="K43" s="112"/>
      <c r="L43" s="112"/>
      <c r="M43" s="112"/>
      <c r="N43" s="112"/>
      <c r="O43" s="112"/>
      <c r="P43" s="112"/>
      <c r="Q43" s="56"/>
      <c r="R43" s="56"/>
      <c r="U43" s="125"/>
      <c r="AL43" s="125"/>
      <c r="AM43" s="125"/>
      <c r="AN43" s="125"/>
      <c r="AO43" s="125"/>
      <c r="AP43" s="55"/>
      <c r="AQ43" s="55"/>
      <c r="AR43" s="55"/>
      <c r="AS43" s="55"/>
      <c r="AT43" s="55"/>
      <c r="AU43" s="55"/>
      <c r="AV43" s="55"/>
      <c r="AW43" s="55"/>
      <c r="AX43" s="55"/>
    </row>
    <row r="44" spans="1:50" ht="12.75">
      <c r="A44" s="175"/>
      <c r="B44" s="175"/>
      <c r="C44" s="175"/>
      <c r="D44" s="203"/>
      <c r="E44" s="203"/>
      <c r="F44" s="203"/>
      <c r="G44" s="203"/>
      <c r="H44" s="175"/>
      <c r="I44" s="175"/>
      <c r="J44" s="188"/>
      <c r="K44" s="175"/>
      <c r="L44" s="175"/>
      <c r="M44" s="175"/>
      <c r="N44" s="175"/>
      <c r="O44" s="175"/>
      <c r="P44" s="175"/>
      <c r="Q44" s="56"/>
      <c r="R44" s="56"/>
      <c r="U44" s="125"/>
      <c r="AL44" s="125"/>
      <c r="AM44" s="125"/>
      <c r="AN44" s="125"/>
      <c r="AO44" s="125"/>
      <c r="AP44" s="55"/>
      <c r="AQ44" s="55"/>
      <c r="AR44" s="55"/>
      <c r="AS44" s="55"/>
      <c r="AT44" s="55"/>
      <c r="AU44" s="55"/>
      <c r="AV44" s="55"/>
      <c r="AW44" s="55"/>
      <c r="AX44" s="55"/>
    </row>
    <row r="45" spans="1:50" ht="12.75">
      <c r="A45" s="205">
        <v>42826</v>
      </c>
      <c r="B45" s="168">
        <v>4</v>
      </c>
      <c r="C45" s="145" t="s">
        <v>117</v>
      </c>
      <c r="D45" s="121"/>
      <c r="E45" s="121"/>
      <c r="F45" s="173"/>
      <c r="G45" s="173"/>
      <c r="H45" s="176"/>
      <c r="I45" s="174"/>
      <c r="J45" s="174">
        <f t="shared" si="14"/>
        <v>0</v>
      </c>
      <c r="K45" s="174">
        <f>J45</f>
        <v>0</v>
      </c>
      <c r="L45" s="174">
        <f>Z45+"00:00"</f>
        <v>0</v>
      </c>
      <c r="M45" s="212" t="str">
        <f aca="true" t="shared" si="24" ref="M45:M71">IF(K45&gt;=L45,"+","-")</f>
        <v>+</v>
      </c>
      <c r="N45" s="213" t="str">
        <f aca="true" t="shared" si="25" ref="N45:N71">IF(K45=L45,"00:00",IF(K45&gt;L45,K45-L45,L45-K45))</f>
        <v>00:00</v>
      </c>
      <c r="O45" s="369"/>
      <c r="P45" s="370"/>
      <c r="Q45" s="58"/>
      <c r="R45" s="58"/>
      <c r="S45" s="9">
        <f aca="true" t="shared" si="26" ref="S45:S71">SUM(AD45:AF45)</f>
        <v>0</v>
      </c>
      <c r="T45" s="9">
        <f aca="true" t="shared" si="27" ref="T45:T71">SUM(AI45:AK45)</f>
        <v>0</v>
      </c>
      <c r="U45" s="171">
        <f t="shared" si="15"/>
        <v>0</v>
      </c>
      <c r="V45" s="9">
        <f>IF(B45=7,"07:36"+V38,"00:00"+V38)</f>
        <v>0</v>
      </c>
      <c r="W45" s="9">
        <f>IF(B45=2,"07:36"+W38,IF(B45=3,"03:48"+W38,"00:00"+W38))</f>
        <v>0</v>
      </c>
      <c r="X45" s="38">
        <f>IF(B45=8,1,IF(B45=9,1,0))</f>
        <v>0</v>
      </c>
      <c r="Y45" s="38">
        <f aca="true" t="shared" si="28" ref="Y45:Y74">IF(B45=9,1,0)</f>
        <v>0</v>
      </c>
      <c r="Z45" s="10" t="str">
        <f aca="true" t="shared" si="29" ref="Z45:Z74">IF(B45=1,"07:36",IF(B45=2,"07:36",IF(B45=3,"07:36",IF(B45=6,"07:36",IF(B45=7,"7:36",IF(B45=8,"07:36",IF(B45=9,"07:36",IF(B45=5,"07:36","00:00"))))))))</f>
        <v>00:00</v>
      </c>
      <c r="AA45" s="10" t="str">
        <f>IF(B45=1,"00:00",IF(B45=2,"7:36",IF(B45=3,"03:48",IF(B45=6,"03:48",IF(B45=7,"07:36",IF(B45=8,"07:36",IF(B45=9,"00:00",IF(B45=5,"07:36","00:00"))))))))</f>
        <v>00:00</v>
      </c>
      <c r="AB45" s="11">
        <v>0.9166666666666666</v>
      </c>
      <c r="AC45" s="11">
        <v>0.25</v>
      </c>
      <c r="AD45" s="12">
        <f aca="true" t="shared" si="30" ref="AD45:AD74">IF(D45&lt;AC45,IF(E45&lt;AC45,E45-D45,AC45-D45),"00:00")+IF(E45&gt;AB45,IF(D45&gt;AB45,E45-D45,E45-AB45),"00:00")</f>
        <v>0</v>
      </c>
      <c r="AE45" s="12">
        <f aca="true" t="shared" si="31" ref="AE45:AE74">IF(F45&lt;AC45,IF(G45&lt;AC45,G45-F45,AC45-F45),"00:00")+IF(G45&gt;AB45,IF(F45&gt;AB45,G45-F45,G45-AB45),"00:00")</f>
        <v>0</v>
      </c>
      <c r="AF45" s="12">
        <f aca="true" t="shared" si="32" ref="AF45:AF74">IF(H45&lt;AC45,IF(I45&lt;AC45,I45-H45,AC45-H45),"00:00")+IF(I45&gt;AB45,IF(H45&gt;AB45,I45-H45,I45-AB45),"00:00")</f>
        <v>0</v>
      </c>
      <c r="AG45" s="9">
        <v>0.7916666666666666</v>
      </c>
      <c r="AH45" s="9">
        <v>0.9166666666666666</v>
      </c>
      <c r="AI45" s="9" t="str">
        <f aca="true" t="shared" si="33" ref="AI45:AI74">IF(E45&lt;AG45,"00:00",IF(D45&gt;=AH45,"00:00",(IF(D45&gt;=AG45,IF(E45&lt;AH45,E45-D45,AH45-D45),IF(E45&gt;AH45,AH45-AG45,E45-AG45)))))</f>
        <v>00:00</v>
      </c>
      <c r="AJ45" s="9" t="str">
        <f aca="true" t="shared" si="34" ref="AJ45:AJ74">IF(G45&lt;AG45,"00:00",IF(F45&gt;=AH45,"00:00",(IF(F45&gt;=AG45,IF(G45&lt;AH45,G45-F45,AH45-F45),IF(G45&gt;AH45,AH45-AG45,G45-AG45)))))</f>
        <v>00:00</v>
      </c>
      <c r="AK45" s="9" t="str">
        <f aca="true" t="shared" si="35" ref="AK45:AK74">IF(I45&lt;AG45,"00:00",IF(H45&gt;=AH45,"00:00",(IF(H45&gt;=AG45,IF(I45&lt;AH45,I45-H45,AH45-H45),IF(I45&gt;AH45,AH45-AG45,I45-AG45)))))</f>
        <v>00:00</v>
      </c>
      <c r="AL45" s="125">
        <f t="shared" si="19"/>
        <v>0</v>
      </c>
      <c r="AM45" s="125">
        <f t="shared" si="20"/>
        <v>0</v>
      </c>
      <c r="AN45" s="125">
        <f t="shared" si="21"/>
        <v>0</v>
      </c>
      <c r="AO45" s="125">
        <f t="shared" si="22"/>
        <v>0</v>
      </c>
      <c r="AP45" s="55"/>
      <c r="AQ45" s="55"/>
      <c r="AR45" s="55"/>
      <c r="AS45" s="55"/>
      <c r="AT45" s="55"/>
      <c r="AU45" s="55"/>
      <c r="AV45" s="55"/>
      <c r="AW45" s="55"/>
      <c r="AX45" s="55"/>
    </row>
    <row r="46" spans="1:50" ht="12.75">
      <c r="A46" s="205">
        <v>42827</v>
      </c>
      <c r="B46" s="133">
        <v>4</v>
      </c>
      <c r="C46" s="145" t="s">
        <v>117</v>
      </c>
      <c r="D46" s="121"/>
      <c r="E46" s="121"/>
      <c r="F46" s="121"/>
      <c r="G46" s="121"/>
      <c r="H46" s="7"/>
      <c r="I46" s="8"/>
      <c r="J46" s="8">
        <f t="shared" si="14"/>
        <v>0</v>
      </c>
      <c r="K46" s="8">
        <f aca="true" t="shared" si="36" ref="K46:K71">SUM(K45,J46)</f>
        <v>0</v>
      </c>
      <c r="L46" s="8">
        <f aca="true" t="shared" si="37" ref="L46:L74">SUM(L45+Z46)</f>
        <v>0</v>
      </c>
      <c r="M46" s="194" t="str">
        <f t="shared" si="24"/>
        <v>+</v>
      </c>
      <c r="N46" s="195" t="str">
        <f t="shared" si="25"/>
        <v>00:00</v>
      </c>
      <c r="O46" s="356"/>
      <c r="P46" s="357"/>
      <c r="Q46" s="58"/>
      <c r="R46" s="58"/>
      <c r="S46" s="9">
        <f t="shared" si="26"/>
        <v>0</v>
      </c>
      <c r="T46" s="9">
        <f t="shared" si="27"/>
        <v>0</v>
      </c>
      <c r="U46" s="9">
        <f t="shared" si="15"/>
        <v>0</v>
      </c>
      <c r="V46" s="9">
        <f aca="true" t="shared" si="38" ref="V46:V74">IF(B46=7,"07:36"+V45,"00:00"+V45)</f>
        <v>0</v>
      </c>
      <c r="W46" s="9">
        <f aca="true" t="shared" si="39" ref="W46:W74">IF(B46=2,"07:36"+W45,IF(B46=3,"03:48"+W45,"00:00"+W45))</f>
        <v>0</v>
      </c>
      <c r="X46" s="38">
        <f aca="true" t="shared" si="40" ref="X46:X74">IF(B46=8,1,IF(B46=9,1,0))</f>
        <v>0</v>
      </c>
      <c r="Y46" s="38">
        <f t="shared" si="28"/>
        <v>0</v>
      </c>
      <c r="Z46" s="10" t="str">
        <f t="shared" si="29"/>
        <v>00:00</v>
      </c>
      <c r="AA46" s="10" t="str">
        <f aca="true" t="shared" si="41" ref="AA46:AA74">IF(B46=1,"00:00",IF(B46=2,"7:36",IF(B46=3,"03:48",IF(B46=6,"03:48",IF(B46=7,"07:36",IF(B46=8,"07:36",IF(B46=9,"00:00",IF(B46=5,"07:36","00:00"))))))))</f>
        <v>00:00</v>
      </c>
      <c r="AB46" s="11">
        <v>0.9166666666666666</v>
      </c>
      <c r="AC46" s="11">
        <v>0.25</v>
      </c>
      <c r="AD46" s="12">
        <f t="shared" si="30"/>
        <v>0</v>
      </c>
      <c r="AE46" s="12">
        <f t="shared" si="31"/>
        <v>0</v>
      </c>
      <c r="AF46" s="12">
        <f t="shared" si="32"/>
        <v>0</v>
      </c>
      <c r="AG46" s="9">
        <v>0.7916666666666666</v>
      </c>
      <c r="AH46" s="9">
        <v>0.9166666666666666</v>
      </c>
      <c r="AI46" s="9" t="str">
        <f t="shared" si="33"/>
        <v>00:00</v>
      </c>
      <c r="AJ46" s="9" t="str">
        <f t="shared" si="34"/>
        <v>00:00</v>
      </c>
      <c r="AK46" s="9" t="str">
        <f t="shared" si="35"/>
        <v>00:00</v>
      </c>
      <c r="AL46" s="125">
        <f t="shared" si="19"/>
        <v>0</v>
      </c>
      <c r="AM46" s="125">
        <f t="shared" si="20"/>
        <v>0</v>
      </c>
      <c r="AN46" s="125">
        <f t="shared" si="21"/>
        <v>0</v>
      </c>
      <c r="AO46" s="125">
        <f t="shared" si="22"/>
        <v>0</v>
      </c>
      <c r="AP46" s="55"/>
      <c r="AQ46" s="55"/>
      <c r="AR46" s="55"/>
      <c r="AS46" s="55"/>
      <c r="AT46" s="55"/>
      <c r="AU46" s="55"/>
      <c r="AV46" s="55"/>
      <c r="AW46" s="55"/>
      <c r="AX46" s="55"/>
    </row>
    <row r="47" spans="1:50" ht="12.75">
      <c r="A47" s="205">
        <v>42828</v>
      </c>
      <c r="B47" s="133">
        <v>1</v>
      </c>
      <c r="C47" s="145" t="s">
        <v>117</v>
      </c>
      <c r="D47" s="121"/>
      <c r="E47" s="121"/>
      <c r="F47" s="121"/>
      <c r="G47" s="121"/>
      <c r="H47" s="7"/>
      <c r="I47" s="8"/>
      <c r="J47" s="8">
        <f t="shared" si="14"/>
        <v>0</v>
      </c>
      <c r="K47" s="8">
        <f t="shared" si="36"/>
        <v>0</v>
      </c>
      <c r="L47" s="8">
        <f t="shared" si="37"/>
        <v>0.31666666666666665</v>
      </c>
      <c r="M47" s="194" t="str">
        <f t="shared" si="24"/>
        <v>-</v>
      </c>
      <c r="N47" s="195">
        <f t="shared" si="25"/>
        <v>0.31666666666666665</v>
      </c>
      <c r="O47" s="356"/>
      <c r="P47" s="357"/>
      <c r="Q47" s="58"/>
      <c r="R47" s="58"/>
      <c r="S47" s="9">
        <f t="shared" si="26"/>
        <v>0</v>
      </c>
      <c r="T47" s="9">
        <f t="shared" si="27"/>
        <v>0</v>
      </c>
      <c r="U47" s="9" t="str">
        <f t="shared" si="15"/>
        <v>00:00</v>
      </c>
      <c r="V47" s="9">
        <f t="shared" si="38"/>
        <v>0</v>
      </c>
      <c r="W47" s="9">
        <f t="shared" si="39"/>
        <v>0</v>
      </c>
      <c r="X47" s="38">
        <f t="shared" si="40"/>
        <v>0</v>
      </c>
      <c r="Y47" s="38">
        <f t="shared" si="28"/>
        <v>0</v>
      </c>
      <c r="Z47" s="10" t="str">
        <f t="shared" si="29"/>
        <v>07:36</v>
      </c>
      <c r="AA47" s="10" t="str">
        <f t="shared" si="41"/>
        <v>00:00</v>
      </c>
      <c r="AB47" s="11">
        <v>0.9166666666666666</v>
      </c>
      <c r="AC47" s="11">
        <v>0.25</v>
      </c>
      <c r="AD47" s="12">
        <f t="shared" si="30"/>
        <v>0</v>
      </c>
      <c r="AE47" s="12">
        <f t="shared" si="31"/>
        <v>0</v>
      </c>
      <c r="AF47" s="12">
        <f t="shared" si="32"/>
        <v>0</v>
      </c>
      <c r="AG47" s="9">
        <v>0.7916666666666666</v>
      </c>
      <c r="AH47" s="9">
        <v>0.9166666666666666</v>
      </c>
      <c r="AI47" s="9" t="str">
        <f t="shared" si="33"/>
        <v>00:00</v>
      </c>
      <c r="AJ47" s="9" t="str">
        <f t="shared" si="34"/>
        <v>00:00</v>
      </c>
      <c r="AK47" s="9" t="str">
        <f t="shared" si="35"/>
        <v>00:00</v>
      </c>
      <c r="AL47" s="125">
        <f t="shared" si="19"/>
        <v>0</v>
      </c>
      <c r="AM47" s="125">
        <f t="shared" si="20"/>
        <v>0</v>
      </c>
      <c r="AN47" s="125">
        <f t="shared" si="21"/>
        <v>0</v>
      </c>
      <c r="AO47" s="125">
        <f t="shared" si="22"/>
        <v>0</v>
      </c>
      <c r="AP47" s="55"/>
      <c r="AQ47" s="55"/>
      <c r="AR47" s="55"/>
      <c r="AS47" s="55"/>
      <c r="AT47" s="55"/>
      <c r="AU47" s="55"/>
      <c r="AV47" s="55"/>
      <c r="AW47" s="55"/>
      <c r="AX47" s="55"/>
    </row>
    <row r="48" spans="1:50" ht="12.75">
      <c r="A48" s="205">
        <v>42829</v>
      </c>
      <c r="B48" s="133">
        <v>1</v>
      </c>
      <c r="C48" s="145" t="s">
        <v>117</v>
      </c>
      <c r="D48" s="121"/>
      <c r="E48" s="121"/>
      <c r="F48" s="121"/>
      <c r="G48" s="121"/>
      <c r="H48" s="7"/>
      <c r="I48" s="8"/>
      <c r="J48" s="8">
        <f t="shared" si="14"/>
        <v>0</v>
      </c>
      <c r="K48" s="8">
        <f t="shared" si="36"/>
        <v>0</v>
      </c>
      <c r="L48" s="8">
        <f t="shared" si="37"/>
        <v>0.6333333333333333</v>
      </c>
      <c r="M48" s="194" t="str">
        <f t="shared" si="24"/>
        <v>-</v>
      </c>
      <c r="N48" s="195">
        <f t="shared" si="25"/>
        <v>0.6333333333333333</v>
      </c>
      <c r="O48" s="356"/>
      <c r="P48" s="357"/>
      <c r="Q48" s="58"/>
      <c r="R48" s="58"/>
      <c r="S48" s="9">
        <f t="shared" si="26"/>
        <v>0</v>
      </c>
      <c r="T48" s="9">
        <f t="shared" si="27"/>
        <v>0</v>
      </c>
      <c r="U48" s="9" t="str">
        <f t="shared" si="15"/>
        <v>00:00</v>
      </c>
      <c r="V48" s="9">
        <f t="shared" si="38"/>
        <v>0</v>
      </c>
      <c r="W48" s="9">
        <f t="shared" si="39"/>
        <v>0</v>
      </c>
      <c r="X48" s="38">
        <f t="shared" si="40"/>
        <v>0</v>
      </c>
      <c r="Y48" s="38">
        <f t="shared" si="28"/>
        <v>0</v>
      </c>
      <c r="Z48" s="10" t="str">
        <f t="shared" si="29"/>
        <v>07:36</v>
      </c>
      <c r="AA48" s="10" t="str">
        <f t="shared" si="41"/>
        <v>00:00</v>
      </c>
      <c r="AB48" s="11">
        <v>0.9166666666666666</v>
      </c>
      <c r="AC48" s="11">
        <v>0.25</v>
      </c>
      <c r="AD48" s="12">
        <f t="shared" si="30"/>
        <v>0</v>
      </c>
      <c r="AE48" s="12">
        <f t="shared" si="31"/>
        <v>0</v>
      </c>
      <c r="AF48" s="12">
        <f t="shared" si="32"/>
        <v>0</v>
      </c>
      <c r="AG48" s="9">
        <v>0.7916666666666666</v>
      </c>
      <c r="AH48" s="9">
        <v>0.9166666666666666</v>
      </c>
      <c r="AI48" s="9" t="str">
        <f t="shared" si="33"/>
        <v>00:00</v>
      </c>
      <c r="AJ48" s="9" t="str">
        <f t="shared" si="34"/>
        <v>00:00</v>
      </c>
      <c r="AK48" s="9" t="str">
        <f t="shared" si="35"/>
        <v>00:00</v>
      </c>
      <c r="AL48" s="125">
        <f t="shared" si="19"/>
        <v>0</v>
      </c>
      <c r="AM48" s="125">
        <f t="shared" si="20"/>
        <v>0</v>
      </c>
      <c r="AN48" s="125">
        <f t="shared" si="21"/>
        <v>0</v>
      </c>
      <c r="AO48" s="125">
        <f t="shared" si="22"/>
        <v>0</v>
      </c>
      <c r="AP48" s="55"/>
      <c r="AQ48" s="55"/>
      <c r="AR48" s="55"/>
      <c r="AS48" s="55"/>
      <c r="AT48" s="55"/>
      <c r="AU48" s="55"/>
      <c r="AV48" s="55"/>
      <c r="AW48" s="55"/>
      <c r="AX48" s="55"/>
    </row>
    <row r="49" spans="1:50" ht="12.75">
      <c r="A49" s="205">
        <v>42830</v>
      </c>
      <c r="B49" s="133">
        <v>1</v>
      </c>
      <c r="C49" s="145" t="s">
        <v>117</v>
      </c>
      <c r="D49" s="121"/>
      <c r="E49" s="121"/>
      <c r="F49" s="121"/>
      <c r="G49" s="121"/>
      <c r="H49" s="7"/>
      <c r="I49" s="8"/>
      <c r="J49" s="8">
        <f t="shared" si="14"/>
        <v>0</v>
      </c>
      <c r="K49" s="8">
        <f t="shared" si="36"/>
        <v>0</v>
      </c>
      <c r="L49" s="8">
        <f t="shared" si="37"/>
        <v>0.95</v>
      </c>
      <c r="M49" s="194" t="str">
        <f t="shared" si="24"/>
        <v>-</v>
      </c>
      <c r="N49" s="195">
        <f t="shared" si="25"/>
        <v>0.95</v>
      </c>
      <c r="O49" s="356"/>
      <c r="P49" s="357"/>
      <c r="Q49" s="58"/>
      <c r="R49" s="58"/>
      <c r="S49" s="9">
        <f t="shared" si="26"/>
        <v>0</v>
      </c>
      <c r="T49" s="9">
        <f t="shared" si="27"/>
        <v>0</v>
      </c>
      <c r="U49" s="9" t="str">
        <f t="shared" si="15"/>
        <v>00:00</v>
      </c>
      <c r="V49" s="9">
        <f t="shared" si="38"/>
        <v>0</v>
      </c>
      <c r="W49" s="9">
        <f t="shared" si="39"/>
        <v>0</v>
      </c>
      <c r="X49" s="38">
        <f t="shared" si="40"/>
        <v>0</v>
      </c>
      <c r="Y49" s="38">
        <f t="shared" si="28"/>
        <v>0</v>
      </c>
      <c r="Z49" s="10" t="str">
        <f t="shared" si="29"/>
        <v>07:36</v>
      </c>
      <c r="AA49" s="10" t="str">
        <f t="shared" si="41"/>
        <v>00:00</v>
      </c>
      <c r="AB49" s="11">
        <v>0.9166666666666666</v>
      </c>
      <c r="AC49" s="11">
        <v>0.25</v>
      </c>
      <c r="AD49" s="12">
        <f t="shared" si="30"/>
        <v>0</v>
      </c>
      <c r="AE49" s="12">
        <f t="shared" si="31"/>
        <v>0</v>
      </c>
      <c r="AF49" s="12">
        <f t="shared" si="32"/>
        <v>0</v>
      </c>
      <c r="AG49" s="9">
        <v>0.7916666666666666</v>
      </c>
      <c r="AH49" s="9">
        <v>0.9166666666666666</v>
      </c>
      <c r="AI49" s="9" t="str">
        <f t="shared" si="33"/>
        <v>00:00</v>
      </c>
      <c r="AJ49" s="9" t="str">
        <f t="shared" si="34"/>
        <v>00:00</v>
      </c>
      <c r="AK49" s="9" t="str">
        <f t="shared" si="35"/>
        <v>00:00</v>
      </c>
      <c r="AL49" s="125">
        <f aca="true" t="shared" si="42" ref="AL49:AL68">IF(C49="J",E49-D49,IF(E49-D49&lt;zes,E49-D49,IF(E49-D49&lt;vier,E49-D49-dertig,IF(E49-D49&lt;twee,E49-D49-zestig,E49-D49-negentig))))</f>
        <v>0</v>
      </c>
      <c r="AM49" s="125">
        <f t="shared" si="20"/>
        <v>0</v>
      </c>
      <c r="AN49" s="125">
        <f t="shared" si="21"/>
        <v>0</v>
      </c>
      <c r="AO49" s="125">
        <f t="shared" si="22"/>
        <v>0</v>
      </c>
      <c r="AP49" s="55"/>
      <c r="AQ49" s="55"/>
      <c r="AR49" s="55"/>
      <c r="AS49" s="55"/>
      <c r="AT49" s="55"/>
      <c r="AU49" s="55"/>
      <c r="AV49" s="55"/>
      <c r="AW49" s="55"/>
      <c r="AX49" s="55"/>
    </row>
    <row r="50" spans="1:50" ht="12.75">
      <c r="A50" s="205">
        <v>42831</v>
      </c>
      <c r="B50" s="133">
        <v>1</v>
      </c>
      <c r="C50" s="145" t="s">
        <v>117</v>
      </c>
      <c r="D50" s="121"/>
      <c r="E50" s="121"/>
      <c r="F50" s="121"/>
      <c r="G50" s="121"/>
      <c r="H50" s="7"/>
      <c r="I50" s="8"/>
      <c r="J50" s="8">
        <f t="shared" si="14"/>
        <v>0</v>
      </c>
      <c r="K50" s="8">
        <f t="shared" si="36"/>
        <v>0</v>
      </c>
      <c r="L50" s="8">
        <f t="shared" si="37"/>
        <v>1.2666666666666666</v>
      </c>
      <c r="M50" s="194" t="str">
        <f t="shared" si="24"/>
        <v>-</v>
      </c>
      <c r="N50" s="195">
        <f t="shared" si="25"/>
        <v>1.2666666666666666</v>
      </c>
      <c r="O50" s="356"/>
      <c r="P50" s="357"/>
      <c r="Q50" s="58"/>
      <c r="R50" s="58"/>
      <c r="S50" s="9">
        <f t="shared" si="26"/>
        <v>0</v>
      </c>
      <c r="T50" s="9">
        <f t="shared" si="27"/>
        <v>0</v>
      </c>
      <c r="U50" s="9" t="str">
        <f t="shared" si="15"/>
        <v>00:00</v>
      </c>
      <c r="V50" s="9">
        <f t="shared" si="38"/>
        <v>0</v>
      </c>
      <c r="W50" s="9">
        <f t="shared" si="39"/>
        <v>0</v>
      </c>
      <c r="X50" s="38">
        <f t="shared" si="40"/>
        <v>0</v>
      </c>
      <c r="Y50" s="38">
        <f t="shared" si="28"/>
        <v>0</v>
      </c>
      <c r="Z50" s="10" t="str">
        <f t="shared" si="29"/>
        <v>07:36</v>
      </c>
      <c r="AA50" s="10" t="str">
        <f t="shared" si="41"/>
        <v>00:00</v>
      </c>
      <c r="AB50" s="11">
        <v>0.9166666666666666</v>
      </c>
      <c r="AC50" s="11">
        <v>0.25</v>
      </c>
      <c r="AD50" s="12">
        <f t="shared" si="30"/>
        <v>0</v>
      </c>
      <c r="AE50" s="12">
        <f t="shared" si="31"/>
        <v>0</v>
      </c>
      <c r="AF50" s="12">
        <f t="shared" si="32"/>
        <v>0</v>
      </c>
      <c r="AG50" s="9">
        <v>0.7916666666666666</v>
      </c>
      <c r="AH50" s="9">
        <v>0.9166666666666666</v>
      </c>
      <c r="AI50" s="9" t="str">
        <f t="shared" si="33"/>
        <v>00:00</v>
      </c>
      <c r="AJ50" s="9" t="str">
        <f t="shared" si="34"/>
        <v>00:00</v>
      </c>
      <c r="AK50" s="9" t="str">
        <f t="shared" si="35"/>
        <v>00:00</v>
      </c>
      <c r="AL50" s="125">
        <f t="shared" si="42"/>
        <v>0</v>
      </c>
      <c r="AM50" s="125">
        <f t="shared" si="20"/>
        <v>0</v>
      </c>
      <c r="AN50" s="125">
        <f t="shared" si="21"/>
        <v>0</v>
      </c>
      <c r="AO50" s="125">
        <f t="shared" si="22"/>
        <v>0</v>
      </c>
      <c r="AP50" s="55"/>
      <c r="AQ50" s="55"/>
      <c r="AR50" s="55"/>
      <c r="AS50" s="55"/>
      <c r="AT50" s="55"/>
      <c r="AU50" s="55"/>
      <c r="AV50" s="55"/>
      <c r="AW50" s="55"/>
      <c r="AX50" s="55"/>
    </row>
    <row r="51" spans="1:50" ht="12.75">
      <c r="A51" s="205">
        <v>42832</v>
      </c>
      <c r="B51" s="133">
        <v>1</v>
      </c>
      <c r="C51" s="145" t="s">
        <v>117</v>
      </c>
      <c r="D51" s="121"/>
      <c r="E51" s="121"/>
      <c r="F51" s="121"/>
      <c r="G51" s="121"/>
      <c r="H51" s="7"/>
      <c r="I51" s="8"/>
      <c r="J51" s="8">
        <f t="shared" si="14"/>
        <v>0</v>
      </c>
      <c r="K51" s="8">
        <f t="shared" si="36"/>
        <v>0</v>
      </c>
      <c r="L51" s="8">
        <f t="shared" si="37"/>
        <v>1.5833333333333333</v>
      </c>
      <c r="M51" s="194" t="str">
        <f t="shared" si="24"/>
        <v>-</v>
      </c>
      <c r="N51" s="195">
        <f t="shared" si="25"/>
        <v>1.5833333333333333</v>
      </c>
      <c r="O51" s="356"/>
      <c r="P51" s="357"/>
      <c r="Q51" s="58"/>
      <c r="R51" s="58"/>
      <c r="S51" s="9">
        <f t="shared" si="26"/>
        <v>0</v>
      </c>
      <c r="T51" s="9">
        <f t="shared" si="27"/>
        <v>0</v>
      </c>
      <c r="U51" s="9" t="str">
        <f t="shared" si="15"/>
        <v>00:00</v>
      </c>
      <c r="V51" s="9">
        <f t="shared" si="38"/>
        <v>0</v>
      </c>
      <c r="W51" s="9">
        <f t="shared" si="39"/>
        <v>0</v>
      </c>
      <c r="X51" s="38">
        <f t="shared" si="40"/>
        <v>0</v>
      </c>
      <c r="Y51" s="38">
        <f t="shared" si="28"/>
        <v>0</v>
      </c>
      <c r="Z51" s="10" t="str">
        <f t="shared" si="29"/>
        <v>07:36</v>
      </c>
      <c r="AA51" s="10" t="str">
        <f t="shared" si="41"/>
        <v>00:00</v>
      </c>
      <c r="AB51" s="11">
        <v>0.9166666666666666</v>
      </c>
      <c r="AC51" s="11">
        <v>0.25</v>
      </c>
      <c r="AD51" s="12">
        <f t="shared" si="30"/>
        <v>0</v>
      </c>
      <c r="AE51" s="12">
        <f t="shared" si="31"/>
        <v>0</v>
      </c>
      <c r="AF51" s="12">
        <f t="shared" si="32"/>
        <v>0</v>
      </c>
      <c r="AG51" s="9">
        <v>0.7916666666666666</v>
      </c>
      <c r="AH51" s="9">
        <v>0.9166666666666666</v>
      </c>
      <c r="AI51" s="9" t="str">
        <f t="shared" si="33"/>
        <v>00:00</v>
      </c>
      <c r="AJ51" s="9" t="str">
        <f t="shared" si="34"/>
        <v>00:00</v>
      </c>
      <c r="AK51" s="9" t="str">
        <f t="shared" si="35"/>
        <v>00:00</v>
      </c>
      <c r="AL51" s="125">
        <f t="shared" si="42"/>
        <v>0</v>
      </c>
      <c r="AM51" s="125">
        <f t="shared" si="20"/>
        <v>0</v>
      </c>
      <c r="AN51" s="125">
        <f t="shared" si="21"/>
        <v>0</v>
      </c>
      <c r="AO51" s="125">
        <f t="shared" si="22"/>
        <v>0</v>
      </c>
      <c r="AP51" s="55"/>
      <c r="AQ51" s="55"/>
      <c r="AR51" s="55"/>
      <c r="AS51" s="55"/>
      <c r="AT51" s="55"/>
      <c r="AU51" s="55"/>
      <c r="AV51" s="55"/>
      <c r="AW51" s="55"/>
      <c r="AX51" s="55"/>
    </row>
    <row r="52" spans="1:50" ht="12.75">
      <c r="A52" s="205">
        <v>42833</v>
      </c>
      <c r="B52" s="133">
        <v>4</v>
      </c>
      <c r="C52" s="145" t="s">
        <v>117</v>
      </c>
      <c r="D52" s="121"/>
      <c r="E52" s="121"/>
      <c r="F52" s="121"/>
      <c r="G52" s="121"/>
      <c r="H52" s="7"/>
      <c r="I52" s="8"/>
      <c r="J52" s="8">
        <f t="shared" si="14"/>
        <v>0</v>
      </c>
      <c r="K52" s="8">
        <f t="shared" si="36"/>
        <v>0</v>
      </c>
      <c r="L52" s="8">
        <f t="shared" si="37"/>
        <v>1.5833333333333333</v>
      </c>
      <c r="M52" s="194" t="str">
        <f t="shared" si="24"/>
        <v>-</v>
      </c>
      <c r="N52" s="195">
        <f t="shared" si="25"/>
        <v>1.5833333333333333</v>
      </c>
      <c r="O52" s="356"/>
      <c r="P52" s="357"/>
      <c r="Q52" s="58"/>
      <c r="R52" s="58"/>
      <c r="S52" s="9">
        <f t="shared" si="26"/>
        <v>0</v>
      </c>
      <c r="T52" s="9">
        <f t="shared" si="27"/>
        <v>0</v>
      </c>
      <c r="U52" s="9">
        <f t="shared" si="15"/>
        <v>0</v>
      </c>
      <c r="V52" s="9">
        <f t="shared" si="38"/>
        <v>0</v>
      </c>
      <c r="W52" s="9">
        <f t="shared" si="39"/>
        <v>0</v>
      </c>
      <c r="X52" s="38">
        <f t="shared" si="40"/>
        <v>0</v>
      </c>
      <c r="Y52" s="38">
        <f t="shared" si="28"/>
        <v>0</v>
      </c>
      <c r="Z52" s="10" t="str">
        <f t="shared" si="29"/>
        <v>00:00</v>
      </c>
      <c r="AA52" s="10" t="str">
        <f t="shared" si="41"/>
        <v>00:00</v>
      </c>
      <c r="AB52" s="11">
        <v>0.9166666666666666</v>
      </c>
      <c r="AC52" s="11">
        <v>0.25</v>
      </c>
      <c r="AD52" s="12">
        <f t="shared" si="30"/>
        <v>0</v>
      </c>
      <c r="AE52" s="12">
        <f t="shared" si="31"/>
        <v>0</v>
      </c>
      <c r="AF52" s="12">
        <f t="shared" si="32"/>
        <v>0</v>
      </c>
      <c r="AG52" s="9">
        <v>0.7916666666666666</v>
      </c>
      <c r="AH52" s="9">
        <v>0.9166666666666666</v>
      </c>
      <c r="AI52" s="9" t="str">
        <f t="shared" si="33"/>
        <v>00:00</v>
      </c>
      <c r="AJ52" s="9" t="str">
        <f t="shared" si="34"/>
        <v>00:00</v>
      </c>
      <c r="AK52" s="9" t="str">
        <f t="shared" si="35"/>
        <v>00:00</v>
      </c>
      <c r="AL52" s="125">
        <f t="shared" si="42"/>
        <v>0</v>
      </c>
      <c r="AM52" s="125">
        <f t="shared" si="20"/>
        <v>0</v>
      </c>
      <c r="AN52" s="125">
        <f t="shared" si="21"/>
        <v>0</v>
      </c>
      <c r="AO52" s="125">
        <f t="shared" si="22"/>
        <v>0</v>
      </c>
      <c r="AP52" s="55"/>
      <c r="AQ52" s="55"/>
      <c r="AR52" s="55"/>
      <c r="AS52" s="55"/>
      <c r="AT52" s="55"/>
      <c r="AU52" s="55"/>
      <c r="AV52" s="55"/>
      <c r="AW52" s="55"/>
      <c r="AX52" s="55"/>
    </row>
    <row r="53" spans="1:50" ht="12.75">
      <c r="A53" s="205">
        <v>42834</v>
      </c>
      <c r="B53" s="133">
        <v>4</v>
      </c>
      <c r="C53" s="145" t="s">
        <v>117</v>
      </c>
      <c r="D53" s="121"/>
      <c r="E53" s="121"/>
      <c r="F53" s="121"/>
      <c r="G53" s="121"/>
      <c r="H53" s="7"/>
      <c r="I53" s="8"/>
      <c r="J53" s="8">
        <f t="shared" si="14"/>
        <v>0</v>
      </c>
      <c r="K53" s="8">
        <f t="shared" si="36"/>
        <v>0</v>
      </c>
      <c r="L53" s="8">
        <f t="shared" si="37"/>
        <v>1.5833333333333333</v>
      </c>
      <c r="M53" s="194" t="str">
        <f t="shared" si="24"/>
        <v>-</v>
      </c>
      <c r="N53" s="195">
        <f t="shared" si="25"/>
        <v>1.5833333333333333</v>
      </c>
      <c r="O53" s="356"/>
      <c r="P53" s="357"/>
      <c r="Q53" s="58"/>
      <c r="R53" s="58"/>
      <c r="S53" s="9">
        <f t="shared" si="26"/>
        <v>0</v>
      </c>
      <c r="T53" s="9">
        <f t="shared" si="27"/>
        <v>0</v>
      </c>
      <c r="U53" s="9">
        <f t="shared" si="15"/>
        <v>0</v>
      </c>
      <c r="V53" s="9">
        <f t="shared" si="38"/>
        <v>0</v>
      </c>
      <c r="W53" s="9">
        <f t="shared" si="39"/>
        <v>0</v>
      </c>
      <c r="X53" s="38">
        <f t="shared" si="40"/>
        <v>0</v>
      </c>
      <c r="Y53" s="38">
        <f t="shared" si="28"/>
        <v>0</v>
      </c>
      <c r="Z53" s="10" t="str">
        <f t="shared" si="29"/>
        <v>00:00</v>
      </c>
      <c r="AA53" s="10" t="str">
        <f t="shared" si="41"/>
        <v>00:00</v>
      </c>
      <c r="AB53" s="11">
        <v>0.9166666666666666</v>
      </c>
      <c r="AC53" s="11">
        <v>0.25</v>
      </c>
      <c r="AD53" s="12">
        <f t="shared" si="30"/>
        <v>0</v>
      </c>
      <c r="AE53" s="12">
        <f t="shared" si="31"/>
        <v>0</v>
      </c>
      <c r="AF53" s="12">
        <f t="shared" si="32"/>
        <v>0</v>
      </c>
      <c r="AG53" s="9">
        <v>0.7916666666666666</v>
      </c>
      <c r="AH53" s="9">
        <v>0.9166666666666666</v>
      </c>
      <c r="AI53" s="9" t="str">
        <f t="shared" si="33"/>
        <v>00:00</v>
      </c>
      <c r="AJ53" s="9" t="str">
        <f t="shared" si="34"/>
        <v>00:00</v>
      </c>
      <c r="AK53" s="9" t="str">
        <f t="shared" si="35"/>
        <v>00:00</v>
      </c>
      <c r="AL53" s="125">
        <f t="shared" si="42"/>
        <v>0</v>
      </c>
      <c r="AM53" s="125">
        <f t="shared" si="20"/>
        <v>0</v>
      </c>
      <c r="AN53" s="125">
        <f t="shared" si="21"/>
        <v>0</v>
      </c>
      <c r="AO53" s="125">
        <f t="shared" si="22"/>
        <v>0</v>
      </c>
      <c r="AP53" s="55"/>
      <c r="AQ53" s="55"/>
      <c r="AR53" s="55"/>
      <c r="AS53" s="55"/>
      <c r="AT53" s="55"/>
      <c r="AU53" s="55"/>
      <c r="AV53" s="55"/>
      <c r="AW53" s="55"/>
      <c r="AX53" s="55"/>
    </row>
    <row r="54" spans="1:50" ht="12.75">
      <c r="A54" s="205">
        <v>42835</v>
      </c>
      <c r="B54" s="133">
        <v>1</v>
      </c>
      <c r="C54" s="145" t="s">
        <v>117</v>
      </c>
      <c r="D54" s="121"/>
      <c r="E54" s="121"/>
      <c r="F54" s="121"/>
      <c r="G54" s="121"/>
      <c r="H54" s="7"/>
      <c r="I54" s="8"/>
      <c r="J54" s="8">
        <f t="shared" si="14"/>
        <v>0</v>
      </c>
      <c r="K54" s="8">
        <f t="shared" si="36"/>
        <v>0</v>
      </c>
      <c r="L54" s="8">
        <f t="shared" si="37"/>
        <v>1.9</v>
      </c>
      <c r="M54" s="194" t="str">
        <f t="shared" si="24"/>
        <v>-</v>
      </c>
      <c r="N54" s="195">
        <f t="shared" si="25"/>
        <v>1.9</v>
      </c>
      <c r="O54" s="356"/>
      <c r="P54" s="357"/>
      <c r="Q54" s="58"/>
      <c r="R54" s="58"/>
      <c r="S54" s="9">
        <f t="shared" si="26"/>
        <v>0</v>
      </c>
      <c r="T54" s="9">
        <f t="shared" si="27"/>
        <v>0</v>
      </c>
      <c r="U54" s="9" t="str">
        <f t="shared" si="15"/>
        <v>00:00</v>
      </c>
      <c r="V54" s="9">
        <f t="shared" si="38"/>
        <v>0</v>
      </c>
      <c r="W54" s="9">
        <f t="shared" si="39"/>
        <v>0</v>
      </c>
      <c r="X54" s="38">
        <f t="shared" si="40"/>
        <v>0</v>
      </c>
      <c r="Y54" s="38">
        <f t="shared" si="28"/>
        <v>0</v>
      </c>
      <c r="Z54" s="10" t="str">
        <f t="shared" si="29"/>
        <v>07:36</v>
      </c>
      <c r="AA54" s="10" t="str">
        <f t="shared" si="41"/>
        <v>00:00</v>
      </c>
      <c r="AB54" s="11">
        <v>0.9166666666666666</v>
      </c>
      <c r="AC54" s="11">
        <v>0.25</v>
      </c>
      <c r="AD54" s="12">
        <f t="shared" si="30"/>
        <v>0</v>
      </c>
      <c r="AE54" s="12">
        <f t="shared" si="31"/>
        <v>0</v>
      </c>
      <c r="AF54" s="12">
        <f t="shared" si="32"/>
        <v>0</v>
      </c>
      <c r="AG54" s="9">
        <v>0.7916666666666666</v>
      </c>
      <c r="AH54" s="9">
        <v>0.9166666666666666</v>
      </c>
      <c r="AI54" s="9" t="str">
        <f t="shared" si="33"/>
        <v>00:00</v>
      </c>
      <c r="AJ54" s="9" t="str">
        <f t="shared" si="34"/>
        <v>00:00</v>
      </c>
      <c r="AK54" s="9" t="str">
        <f t="shared" si="35"/>
        <v>00:00</v>
      </c>
      <c r="AL54" s="125">
        <f t="shared" si="42"/>
        <v>0</v>
      </c>
      <c r="AM54" s="125">
        <f t="shared" si="20"/>
        <v>0</v>
      </c>
      <c r="AN54" s="125">
        <f t="shared" si="21"/>
        <v>0</v>
      </c>
      <c r="AO54" s="125">
        <f t="shared" si="22"/>
        <v>0</v>
      </c>
      <c r="AP54" s="55"/>
      <c r="AQ54" s="55"/>
      <c r="AR54" s="55"/>
      <c r="AS54" s="55"/>
      <c r="AT54" s="55"/>
      <c r="AU54" s="55"/>
      <c r="AV54" s="55"/>
      <c r="AW54" s="55"/>
      <c r="AX54" s="55"/>
    </row>
    <row r="55" spans="1:50" ht="12.75">
      <c r="A55" s="205">
        <v>42836</v>
      </c>
      <c r="B55" s="133">
        <v>1</v>
      </c>
      <c r="C55" s="145" t="s">
        <v>117</v>
      </c>
      <c r="D55" s="121"/>
      <c r="E55" s="121"/>
      <c r="F55" s="121"/>
      <c r="G55" s="121"/>
      <c r="H55" s="7"/>
      <c r="I55" s="8"/>
      <c r="J55" s="8">
        <f t="shared" si="14"/>
        <v>0</v>
      </c>
      <c r="K55" s="8">
        <f t="shared" si="36"/>
        <v>0</v>
      </c>
      <c r="L55" s="8">
        <f t="shared" si="37"/>
        <v>2.216666666666667</v>
      </c>
      <c r="M55" s="194" t="str">
        <f t="shared" si="24"/>
        <v>-</v>
      </c>
      <c r="N55" s="195">
        <f t="shared" si="25"/>
        <v>2.216666666666667</v>
      </c>
      <c r="O55" s="356"/>
      <c r="P55" s="357"/>
      <c r="Q55" s="58"/>
      <c r="R55" s="58"/>
      <c r="S55" s="9">
        <f t="shared" si="26"/>
        <v>0</v>
      </c>
      <c r="T55" s="9">
        <f t="shared" si="27"/>
        <v>0</v>
      </c>
      <c r="U55" s="9" t="str">
        <f t="shared" si="15"/>
        <v>00:00</v>
      </c>
      <c r="V55" s="9">
        <f t="shared" si="38"/>
        <v>0</v>
      </c>
      <c r="W55" s="9">
        <f t="shared" si="39"/>
        <v>0</v>
      </c>
      <c r="X55" s="38">
        <f t="shared" si="40"/>
        <v>0</v>
      </c>
      <c r="Y55" s="38">
        <f t="shared" si="28"/>
        <v>0</v>
      </c>
      <c r="Z55" s="10" t="str">
        <f t="shared" si="29"/>
        <v>07:36</v>
      </c>
      <c r="AA55" s="10" t="str">
        <f t="shared" si="41"/>
        <v>00:00</v>
      </c>
      <c r="AB55" s="11">
        <v>0.9166666666666666</v>
      </c>
      <c r="AC55" s="11">
        <v>0.25</v>
      </c>
      <c r="AD55" s="12">
        <f t="shared" si="30"/>
        <v>0</v>
      </c>
      <c r="AE55" s="12">
        <f t="shared" si="31"/>
        <v>0</v>
      </c>
      <c r="AF55" s="12">
        <f t="shared" si="32"/>
        <v>0</v>
      </c>
      <c r="AG55" s="9">
        <v>0.7916666666666666</v>
      </c>
      <c r="AH55" s="9">
        <v>0.9166666666666666</v>
      </c>
      <c r="AI55" s="9" t="str">
        <f t="shared" si="33"/>
        <v>00:00</v>
      </c>
      <c r="AJ55" s="9" t="str">
        <f t="shared" si="34"/>
        <v>00:00</v>
      </c>
      <c r="AK55" s="9" t="str">
        <f t="shared" si="35"/>
        <v>00:00</v>
      </c>
      <c r="AL55" s="125">
        <f t="shared" si="42"/>
        <v>0</v>
      </c>
      <c r="AM55" s="125">
        <f t="shared" si="20"/>
        <v>0</v>
      </c>
      <c r="AN55" s="125">
        <f t="shared" si="21"/>
        <v>0</v>
      </c>
      <c r="AO55" s="125">
        <f t="shared" si="22"/>
        <v>0</v>
      </c>
      <c r="AP55" s="55"/>
      <c r="AQ55" s="55"/>
      <c r="AR55" s="55"/>
      <c r="AS55" s="55"/>
      <c r="AT55" s="55"/>
      <c r="AU55" s="55"/>
      <c r="AV55" s="55"/>
      <c r="AW55" s="55"/>
      <c r="AX55" s="55"/>
    </row>
    <row r="56" spans="1:50" ht="12.75">
      <c r="A56" s="205">
        <v>42837</v>
      </c>
      <c r="B56" s="133">
        <v>1</v>
      </c>
      <c r="C56" s="145" t="s">
        <v>117</v>
      </c>
      <c r="D56" s="121"/>
      <c r="E56" s="121"/>
      <c r="F56" s="121"/>
      <c r="G56" s="121"/>
      <c r="H56" s="7"/>
      <c r="I56" s="8"/>
      <c r="J56" s="8">
        <f t="shared" si="14"/>
        <v>0</v>
      </c>
      <c r="K56" s="8">
        <f t="shared" si="36"/>
        <v>0</v>
      </c>
      <c r="L56" s="8">
        <f t="shared" si="37"/>
        <v>2.533333333333333</v>
      </c>
      <c r="M56" s="194" t="str">
        <f t="shared" si="24"/>
        <v>-</v>
      </c>
      <c r="N56" s="195">
        <f t="shared" si="25"/>
        <v>2.533333333333333</v>
      </c>
      <c r="O56" s="356"/>
      <c r="P56" s="357"/>
      <c r="Q56" s="58"/>
      <c r="R56" s="58"/>
      <c r="S56" s="9">
        <f t="shared" si="26"/>
        <v>0</v>
      </c>
      <c r="T56" s="9">
        <f t="shared" si="27"/>
        <v>0</v>
      </c>
      <c r="U56" s="9" t="str">
        <f t="shared" si="15"/>
        <v>00:00</v>
      </c>
      <c r="V56" s="9">
        <f t="shared" si="38"/>
        <v>0</v>
      </c>
      <c r="W56" s="9">
        <f t="shared" si="39"/>
        <v>0</v>
      </c>
      <c r="X56" s="38">
        <f t="shared" si="40"/>
        <v>0</v>
      </c>
      <c r="Y56" s="38">
        <f t="shared" si="28"/>
        <v>0</v>
      </c>
      <c r="Z56" s="10" t="str">
        <f t="shared" si="29"/>
        <v>07:36</v>
      </c>
      <c r="AA56" s="10" t="str">
        <f t="shared" si="41"/>
        <v>00:00</v>
      </c>
      <c r="AB56" s="11">
        <v>0.9166666666666666</v>
      </c>
      <c r="AC56" s="11">
        <v>0.25</v>
      </c>
      <c r="AD56" s="12">
        <f t="shared" si="30"/>
        <v>0</v>
      </c>
      <c r="AE56" s="12">
        <f t="shared" si="31"/>
        <v>0</v>
      </c>
      <c r="AF56" s="12">
        <f t="shared" si="32"/>
        <v>0</v>
      </c>
      <c r="AG56" s="9">
        <v>0.7916666666666666</v>
      </c>
      <c r="AH56" s="9">
        <v>0.9166666666666666</v>
      </c>
      <c r="AI56" s="9" t="str">
        <f t="shared" si="33"/>
        <v>00:00</v>
      </c>
      <c r="AJ56" s="9" t="str">
        <f t="shared" si="34"/>
        <v>00:00</v>
      </c>
      <c r="AK56" s="9" t="str">
        <f t="shared" si="35"/>
        <v>00:00</v>
      </c>
      <c r="AL56" s="125">
        <f t="shared" si="42"/>
        <v>0</v>
      </c>
      <c r="AM56" s="125">
        <f t="shared" si="20"/>
        <v>0</v>
      </c>
      <c r="AN56" s="125">
        <f t="shared" si="21"/>
        <v>0</v>
      </c>
      <c r="AO56" s="125">
        <f t="shared" si="22"/>
        <v>0</v>
      </c>
      <c r="AP56" s="55"/>
      <c r="AQ56" s="55"/>
      <c r="AR56" s="55"/>
      <c r="AS56" s="55"/>
      <c r="AT56" s="55"/>
      <c r="AU56" s="55"/>
      <c r="AV56" s="55"/>
      <c r="AW56" s="55"/>
      <c r="AX56" s="55"/>
    </row>
    <row r="57" spans="1:50" ht="12.75">
      <c r="A57" s="205">
        <v>42838</v>
      </c>
      <c r="B57" s="133">
        <v>1</v>
      </c>
      <c r="C57" s="145" t="s">
        <v>117</v>
      </c>
      <c r="D57" s="121"/>
      <c r="E57" s="121"/>
      <c r="F57" s="121"/>
      <c r="G57" s="121"/>
      <c r="H57" s="7"/>
      <c r="I57" s="8"/>
      <c r="J57" s="8">
        <f t="shared" si="14"/>
        <v>0</v>
      </c>
      <c r="K57" s="8">
        <f t="shared" si="36"/>
        <v>0</v>
      </c>
      <c r="L57" s="8">
        <f t="shared" si="37"/>
        <v>2.8499999999999996</v>
      </c>
      <c r="M57" s="194" t="str">
        <f t="shared" si="24"/>
        <v>-</v>
      </c>
      <c r="N57" s="195">
        <f t="shared" si="25"/>
        <v>2.8499999999999996</v>
      </c>
      <c r="O57" s="356"/>
      <c r="P57" s="357"/>
      <c r="Q57" s="58"/>
      <c r="R57" s="58"/>
      <c r="S57" s="9">
        <f t="shared" si="26"/>
        <v>0</v>
      </c>
      <c r="T57" s="9">
        <f t="shared" si="27"/>
        <v>0</v>
      </c>
      <c r="U57" s="9" t="str">
        <f t="shared" si="15"/>
        <v>00:00</v>
      </c>
      <c r="V57" s="9">
        <f t="shared" si="38"/>
        <v>0</v>
      </c>
      <c r="W57" s="9">
        <f t="shared" si="39"/>
        <v>0</v>
      </c>
      <c r="X57" s="38">
        <f t="shared" si="40"/>
        <v>0</v>
      </c>
      <c r="Y57" s="38">
        <f t="shared" si="28"/>
        <v>0</v>
      </c>
      <c r="Z57" s="10" t="str">
        <f t="shared" si="29"/>
        <v>07:36</v>
      </c>
      <c r="AA57" s="10" t="str">
        <f t="shared" si="41"/>
        <v>00:00</v>
      </c>
      <c r="AB57" s="11">
        <v>0.9166666666666666</v>
      </c>
      <c r="AC57" s="11">
        <v>0.25</v>
      </c>
      <c r="AD57" s="12">
        <f t="shared" si="30"/>
        <v>0</v>
      </c>
      <c r="AE57" s="12">
        <f t="shared" si="31"/>
        <v>0</v>
      </c>
      <c r="AF57" s="12">
        <f t="shared" si="32"/>
        <v>0</v>
      </c>
      <c r="AG57" s="9">
        <v>0.7916666666666666</v>
      </c>
      <c r="AH57" s="9">
        <v>0.9166666666666666</v>
      </c>
      <c r="AI57" s="9" t="str">
        <f t="shared" si="33"/>
        <v>00:00</v>
      </c>
      <c r="AJ57" s="9" t="str">
        <f t="shared" si="34"/>
        <v>00:00</v>
      </c>
      <c r="AK57" s="9" t="str">
        <f t="shared" si="35"/>
        <v>00:00</v>
      </c>
      <c r="AL57" s="125">
        <f t="shared" si="42"/>
        <v>0</v>
      </c>
      <c r="AM57" s="125">
        <f t="shared" si="20"/>
        <v>0</v>
      </c>
      <c r="AN57" s="125">
        <f t="shared" si="21"/>
        <v>0</v>
      </c>
      <c r="AO57" s="125">
        <f t="shared" si="22"/>
        <v>0</v>
      </c>
      <c r="AP57" s="55"/>
      <c r="AQ57" s="55"/>
      <c r="AR57" s="55"/>
      <c r="AS57" s="55"/>
      <c r="AT57" s="55"/>
      <c r="AU57" s="55"/>
      <c r="AV57" s="55"/>
      <c r="AW57" s="55"/>
      <c r="AX57" s="55"/>
    </row>
    <row r="58" spans="1:50" ht="12.75">
      <c r="A58" s="205">
        <v>42839</v>
      </c>
      <c r="B58" s="133">
        <v>1</v>
      </c>
      <c r="C58" s="145" t="s">
        <v>117</v>
      </c>
      <c r="D58" s="121"/>
      <c r="E58" s="121"/>
      <c r="F58" s="121"/>
      <c r="G58" s="121"/>
      <c r="H58" s="7"/>
      <c r="I58" s="8"/>
      <c r="J58" s="8">
        <f t="shared" si="14"/>
        <v>0</v>
      </c>
      <c r="K58" s="8">
        <f t="shared" si="36"/>
        <v>0</v>
      </c>
      <c r="L58" s="8">
        <f t="shared" si="37"/>
        <v>3.166666666666666</v>
      </c>
      <c r="M58" s="194" t="str">
        <f t="shared" si="24"/>
        <v>-</v>
      </c>
      <c r="N58" s="195">
        <f t="shared" si="25"/>
        <v>3.166666666666666</v>
      </c>
      <c r="O58" s="356"/>
      <c r="P58" s="357"/>
      <c r="Q58" s="58"/>
      <c r="R58" s="58"/>
      <c r="S58" s="9">
        <f t="shared" si="26"/>
        <v>0</v>
      </c>
      <c r="T58" s="9">
        <f t="shared" si="27"/>
        <v>0</v>
      </c>
      <c r="U58" s="9" t="str">
        <f t="shared" si="15"/>
        <v>00:00</v>
      </c>
      <c r="V58" s="9">
        <f t="shared" si="38"/>
        <v>0</v>
      </c>
      <c r="W58" s="9">
        <f t="shared" si="39"/>
        <v>0</v>
      </c>
      <c r="X58" s="38">
        <f t="shared" si="40"/>
        <v>0</v>
      </c>
      <c r="Y58" s="38">
        <f t="shared" si="28"/>
        <v>0</v>
      </c>
      <c r="Z58" s="10" t="str">
        <f t="shared" si="29"/>
        <v>07:36</v>
      </c>
      <c r="AA58" s="10" t="str">
        <f t="shared" si="41"/>
        <v>00:00</v>
      </c>
      <c r="AB58" s="11">
        <v>0.9166666666666666</v>
      </c>
      <c r="AC58" s="11">
        <v>0.25</v>
      </c>
      <c r="AD58" s="12">
        <f t="shared" si="30"/>
        <v>0</v>
      </c>
      <c r="AE58" s="12">
        <f t="shared" si="31"/>
        <v>0</v>
      </c>
      <c r="AF58" s="12">
        <f t="shared" si="32"/>
        <v>0</v>
      </c>
      <c r="AG58" s="9">
        <v>0.7916666666666666</v>
      </c>
      <c r="AH58" s="9">
        <v>0.9166666666666666</v>
      </c>
      <c r="AI58" s="9" t="str">
        <f t="shared" si="33"/>
        <v>00:00</v>
      </c>
      <c r="AJ58" s="9" t="str">
        <f t="shared" si="34"/>
        <v>00:00</v>
      </c>
      <c r="AK58" s="9" t="str">
        <f t="shared" si="35"/>
        <v>00:00</v>
      </c>
      <c r="AL58" s="125">
        <f t="shared" si="42"/>
        <v>0</v>
      </c>
      <c r="AM58" s="125">
        <f t="shared" si="20"/>
        <v>0</v>
      </c>
      <c r="AN58" s="125">
        <f t="shared" si="21"/>
        <v>0</v>
      </c>
      <c r="AO58" s="125">
        <f t="shared" si="22"/>
        <v>0</v>
      </c>
      <c r="AP58" s="55"/>
      <c r="AQ58" s="55"/>
      <c r="AR58" s="55"/>
      <c r="AS58" s="55"/>
      <c r="AT58" s="55"/>
      <c r="AU58" s="55"/>
      <c r="AV58" s="55"/>
      <c r="AW58" s="55"/>
      <c r="AX58" s="55"/>
    </row>
    <row r="59" spans="1:50" ht="12.75">
      <c r="A59" s="205">
        <v>42840</v>
      </c>
      <c r="B59" s="133">
        <v>4</v>
      </c>
      <c r="C59" s="145" t="s">
        <v>117</v>
      </c>
      <c r="D59" s="121"/>
      <c r="E59" s="121"/>
      <c r="F59" s="121"/>
      <c r="G59" s="121"/>
      <c r="H59" s="7"/>
      <c r="I59" s="8"/>
      <c r="J59" s="8">
        <f t="shared" si="14"/>
        <v>0</v>
      </c>
      <c r="K59" s="8">
        <f t="shared" si="36"/>
        <v>0</v>
      </c>
      <c r="L59" s="8">
        <f t="shared" si="37"/>
        <v>3.166666666666666</v>
      </c>
      <c r="M59" s="194" t="str">
        <f t="shared" si="24"/>
        <v>-</v>
      </c>
      <c r="N59" s="195">
        <f t="shared" si="25"/>
        <v>3.166666666666666</v>
      </c>
      <c r="O59" s="356"/>
      <c r="P59" s="357"/>
      <c r="Q59" s="58"/>
      <c r="R59" s="58"/>
      <c r="S59" s="9">
        <f t="shared" si="26"/>
        <v>0</v>
      </c>
      <c r="T59" s="9">
        <f t="shared" si="27"/>
        <v>0</v>
      </c>
      <c r="U59" s="9">
        <f t="shared" si="15"/>
        <v>0</v>
      </c>
      <c r="V59" s="9">
        <f t="shared" si="38"/>
        <v>0</v>
      </c>
      <c r="W59" s="9">
        <f t="shared" si="39"/>
        <v>0</v>
      </c>
      <c r="X59" s="38">
        <f t="shared" si="40"/>
        <v>0</v>
      </c>
      <c r="Y59" s="38">
        <f t="shared" si="28"/>
        <v>0</v>
      </c>
      <c r="Z59" s="10" t="str">
        <f t="shared" si="29"/>
        <v>00:00</v>
      </c>
      <c r="AA59" s="10" t="str">
        <f t="shared" si="41"/>
        <v>00:00</v>
      </c>
      <c r="AB59" s="11">
        <v>0.9166666666666666</v>
      </c>
      <c r="AC59" s="11">
        <v>0.25</v>
      </c>
      <c r="AD59" s="12">
        <f t="shared" si="30"/>
        <v>0</v>
      </c>
      <c r="AE59" s="12">
        <f t="shared" si="31"/>
        <v>0</v>
      </c>
      <c r="AF59" s="12">
        <f t="shared" si="32"/>
        <v>0</v>
      </c>
      <c r="AG59" s="9">
        <v>0.7916666666666666</v>
      </c>
      <c r="AH59" s="9">
        <v>0.9166666666666666</v>
      </c>
      <c r="AI59" s="9" t="str">
        <f t="shared" si="33"/>
        <v>00:00</v>
      </c>
      <c r="AJ59" s="9" t="str">
        <f t="shared" si="34"/>
        <v>00:00</v>
      </c>
      <c r="AK59" s="9" t="str">
        <f t="shared" si="35"/>
        <v>00:00</v>
      </c>
      <c r="AL59" s="125">
        <f t="shared" si="42"/>
        <v>0</v>
      </c>
      <c r="AM59" s="125">
        <f t="shared" si="20"/>
        <v>0</v>
      </c>
      <c r="AN59" s="125">
        <f t="shared" si="21"/>
        <v>0</v>
      </c>
      <c r="AO59" s="125">
        <f t="shared" si="22"/>
        <v>0</v>
      </c>
      <c r="AP59" s="55"/>
      <c r="AQ59" s="55"/>
      <c r="AR59" s="55"/>
      <c r="AS59" s="55"/>
      <c r="AT59" s="55"/>
      <c r="AU59" s="55"/>
      <c r="AV59" s="55"/>
      <c r="AW59" s="55"/>
      <c r="AX59" s="55"/>
    </row>
    <row r="60" spans="1:50" ht="12.75">
      <c r="A60" s="205">
        <v>42841</v>
      </c>
      <c r="B60" s="133">
        <v>4</v>
      </c>
      <c r="C60" s="145" t="s">
        <v>117</v>
      </c>
      <c r="D60" s="121"/>
      <c r="E60" s="121"/>
      <c r="F60" s="121"/>
      <c r="G60" s="121"/>
      <c r="H60" s="7"/>
      <c r="I60" s="8"/>
      <c r="J60" s="8">
        <f t="shared" si="14"/>
        <v>0</v>
      </c>
      <c r="K60" s="8">
        <f t="shared" si="36"/>
        <v>0</v>
      </c>
      <c r="L60" s="8">
        <f t="shared" si="37"/>
        <v>3.166666666666666</v>
      </c>
      <c r="M60" s="194" t="str">
        <f t="shared" si="24"/>
        <v>-</v>
      </c>
      <c r="N60" s="195">
        <f t="shared" si="25"/>
        <v>3.166666666666666</v>
      </c>
      <c r="O60" s="356"/>
      <c r="P60" s="357"/>
      <c r="Q60" s="58"/>
      <c r="R60" s="58"/>
      <c r="S60" s="9">
        <f t="shared" si="26"/>
        <v>0</v>
      </c>
      <c r="T60" s="9">
        <f t="shared" si="27"/>
        <v>0</v>
      </c>
      <c r="U60" s="9">
        <f t="shared" si="15"/>
        <v>0</v>
      </c>
      <c r="V60" s="9">
        <f t="shared" si="38"/>
        <v>0</v>
      </c>
      <c r="W60" s="9">
        <f t="shared" si="39"/>
        <v>0</v>
      </c>
      <c r="X60" s="38">
        <f t="shared" si="40"/>
        <v>0</v>
      </c>
      <c r="Y60" s="38">
        <f t="shared" si="28"/>
        <v>0</v>
      </c>
      <c r="Z60" s="10" t="str">
        <f t="shared" si="29"/>
        <v>00:00</v>
      </c>
      <c r="AA60" s="10" t="str">
        <f t="shared" si="41"/>
        <v>00:00</v>
      </c>
      <c r="AB60" s="11">
        <v>0.9166666666666666</v>
      </c>
      <c r="AC60" s="11">
        <v>0.25</v>
      </c>
      <c r="AD60" s="12">
        <f t="shared" si="30"/>
        <v>0</v>
      </c>
      <c r="AE60" s="12">
        <f t="shared" si="31"/>
        <v>0</v>
      </c>
      <c r="AF60" s="12">
        <f t="shared" si="32"/>
        <v>0</v>
      </c>
      <c r="AG60" s="9">
        <v>0.7916666666666666</v>
      </c>
      <c r="AH60" s="9">
        <v>0.9166666666666666</v>
      </c>
      <c r="AI60" s="9" t="str">
        <f t="shared" si="33"/>
        <v>00:00</v>
      </c>
      <c r="AJ60" s="9" t="str">
        <f t="shared" si="34"/>
        <v>00:00</v>
      </c>
      <c r="AK60" s="9" t="str">
        <f t="shared" si="35"/>
        <v>00:00</v>
      </c>
      <c r="AL60" s="125">
        <f t="shared" si="42"/>
        <v>0</v>
      </c>
      <c r="AM60" s="125">
        <f t="shared" si="20"/>
        <v>0</v>
      </c>
      <c r="AN60" s="125">
        <f t="shared" si="21"/>
        <v>0</v>
      </c>
      <c r="AO60" s="125">
        <f t="shared" si="22"/>
        <v>0</v>
      </c>
      <c r="AP60" s="55"/>
      <c r="AQ60" s="55"/>
      <c r="AR60" s="55"/>
      <c r="AS60" s="55"/>
      <c r="AT60" s="55"/>
      <c r="AU60" s="55"/>
      <c r="AV60" s="55"/>
      <c r="AW60" s="55"/>
      <c r="AX60" s="55"/>
    </row>
    <row r="61" spans="1:50" ht="12.75">
      <c r="A61" s="205">
        <v>42842</v>
      </c>
      <c r="B61" s="133">
        <v>8</v>
      </c>
      <c r="C61" s="145" t="s">
        <v>117</v>
      </c>
      <c r="D61" s="121"/>
      <c r="E61" s="121"/>
      <c r="F61" s="121"/>
      <c r="G61" s="121"/>
      <c r="H61" s="7"/>
      <c r="I61" s="8"/>
      <c r="J61" s="8">
        <f t="shared" si="14"/>
        <v>0.31666666666666665</v>
      </c>
      <c r="K61" s="8">
        <f t="shared" si="36"/>
        <v>0.31666666666666665</v>
      </c>
      <c r="L61" s="8">
        <f t="shared" si="37"/>
        <v>3.4833333333333325</v>
      </c>
      <c r="M61" s="194" t="str">
        <f t="shared" si="24"/>
        <v>-</v>
      </c>
      <c r="N61" s="195">
        <f t="shared" si="25"/>
        <v>3.166666666666666</v>
      </c>
      <c r="O61" s="356"/>
      <c r="P61" s="357"/>
      <c r="Q61" s="58"/>
      <c r="R61" s="58"/>
      <c r="S61" s="9">
        <f t="shared" si="26"/>
        <v>0</v>
      </c>
      <c r="T61" s="9">
        <f t="shared" si="27"/>
        <v>0</v>
      </c>
      <c r="U61" s="9" t="str">
        <f t="shared" si="15"/>
        <v>00:00</v>
      </c>
      <c r="V61" s="9">
        <f t="shared" si="38"/>
        <v>0</v>
      </c>
      <c r="W61" s="9">
        <f t="shared" si="39"/>
        <v>0</v>
      </c>
      <c r="X61" s="38">
        <f t="shared" si="40"/>
        <v>1</v>
      </c>
      <c r="Y61" s="38">
        <f t="shared" si="28"/>
        <v>0</v>
      </c>
      <c r="Z61" s="10" t="str">
        <f t="shared" si="29"/>
        <v>07:36</v>
      </c>
      <c r="AA61" s="10" t="str">
        <f t="shared" si="41"/>
        <v>07:36</v>
      </c>
      <c r="AB61" s="11">
        <v>0.9166666666666666</v>
      </c>
      <c r="AC61" s="11">
        <v>0.25</v>
      </c>
      <c r="AD61" s="12">
        <f t="shared" si="30"/>
        <v>0</v>
      </c>
      <c r="AE61" s="12">
        <f t="shared" si="31"/>
        <v>0</v>
      </c>
      <c r="AF61" s="12">
        <f t="shared" si="32"/>
        <v>0</v>
      </c>
      <c r="AG61" s="9">
        <v>0.7916666666666666</v>
      </c>
      <c r="AH61" s="9">
        <v>0.9166666666666666</v>
      </c>
      <c r="AI61" s="9" t="str">
        <f t="shared" si="33"/>
        <v>00:00</v>
      </c>
      <c r="AJ61" s="9" t="str">
        <f t="shared" si="34"/>
        <v>00:00</v>
      </c>
      <c r="AK61" s="9" t="str">
        <f t="shared" si="35"/>
        <v>00:00</v>
      </c>
      <c r="AL61" s="125">
        <f t="shared" si="42"/>
        <v>0</v>
      </c>
      <c r="AM61" s="125">
        <f t="shared" si="20"/>
        <v>0</v>
      </c>
      <c r="AN61" s="125">
        <f t="shared" si="21"/>
        <v>0</v>
      </c>
      <c r="AO61" s="125">
        <f t="shared" si="22"/>
        <v>0.31666666666666665</v>
      </c>
      <c r="AP61" s="55"/>
      <c r="AQ61" s="55"/>
      <c r="AR61" s="55"/>
      <c r="AS61" s="55"/>
      <c r="AT61" s="55"/>
      <c r="AU61" s="55"/>
      <c r="AV61" s="55"/>
      <c r="AW61" s="55"/>
      <c r="AX61" s="55"/>
    </row>
    <row r="62" spans="1:50" ht="12.75">
      <c r="A62" s="205">
        <v>42843</v>
      </c>
      <c r="B62" s="133">
        <v>1</v>
      </c>
      <c r="C62" s="145" t="s">
        <v>117</v>
      </c>
      <c r="D62" s="121"/>
      <c r="E62" s="121"/>
      <c r="F62" s="121"/>
      <c r="G62" s="121"/>
      <c r="H62" s="7"/>
      <c r="I62" s="8"/>
      <c r="J62" s="8">
        <f t="shared" si="14"/>
        <v>0</v>
      </c>
      <c r="K62" s="8">
        <f t="shared" si="36"/>
        <v>0.31666666666666665</v>
      </c>
      <c r="L62" s="8">
        <f t="shared" si="37"/>
        <v>3.799999999999999</v>
      </c>
      <c r="M62" s="194" t="str">
        <f t="shared" si="24"/>
        <v>-</v>
      </c>
      <c r="N62" s="195">
        <f t="shared" si="25"/>
        <v>3.4833333333333325</v>
      </c>
      <c r="O62" s="356"/>
      <c r="P62" s="357"/>
      <c r="Q62" s="58"/>
      <c r="R62" s="58"/>
      <c r="S62" s="9">
        <f t="shared" si="26"/>
        <v>0</v>
      </c>
      <c r="T62" s="9">
        <f t="shared" si="27"/>
        <v>0</v>
      </c>
      <c r="U62" s="9" t="str">
        <f t="shared" si="15"/>
        <v>00:00</v>
      </c>
      <c r="V62" s="9">
        <f t="shared" si="38"/>
        <v>0</v>
      </c>
      <c r="W62" s="9">
        <f t="shared" si="39"/>
        <v>0</v>
      </c>
      <c r="X62" s="38">
        <f t="shared" si="40"/>
        <v>0</v>
      </c>
      <c r="Y62" s="38">
        <f t="shared" si="28"/>
        <v>0</v>
      </c>
      <c r="Z62" s="10" t="str">
        <f t="shared" si="29"/>
        <v>07:36</v>
      </c>
      <c r="AA62" s="10" t="str">
        <f t="shared" si="41"/>
        <v>00:00</v>
      </c>
      <c r="AB62" s="11">
        <v>0.9166666666666666</v>
      </c>
      <c r="AC62" s="11">
        <v>0.25</v>
      </c>
      <c r="AD62" s="12">
        <f t="shared" si="30"/>
        <v>0</v>
      </c>
      <c r="AE62" s="12">
        <f t="shared" si="31"/>
        <v>0</v>
      </c>
      <c r="AF62" s="12">
        <f t="shared" si="32"/>
        <v>0</v>
      </c>
      <c r="AG62" s="9">
        <v>0.7916666666666666</v>
      </c>
      <c r="AH62" s="9">
        <v>0.9166666666666666</v>
      </c>
      <c r="AI62" s="9" t="str">
        <f t="shared" si="33"/>
        <v>00:00</v>
      </c>
      <c r="AJ62" s="9" t="str">
        <f t="shared" si="34"/>
        <v>00:00</v>
      </c>
      <c r="AK62" s="9" t="str">
        <f t="shared" si="35"/>
        <v>00:00</v>
      </c>
      <c r="AL62" s="125">
        <f t="shared" si="42"/>
        <v>0</v>
      </c>
      <c r="AM62" s="125">
        <f t="shared" si="20"/>
        <v>0</v>
      </c>
      <c r="AN62" s="125">
        <f t="shared" si="21"/>
        <v>0</v>
      </c>
      <c r="AO62" s="125">
        <f t="shared" si="22"/>
        <v>0</v>
      </c>
      <c r="AP62" s="55"/>
      <c r="AQ62" s="55"/>
      <c r="AR62" s="55"/>
      <c r="AS62" s="55"/>
      <c r="AT62" s="55"/>
      <c r="AU62" s="55"/>
      <c r="AV62" s="55"/>
      <c r="AW62" s="55"/>
      <c r="AX62" s="55"/>
    </row>
    <row r="63" spans="1:50" ht="12.75">
      <c r="A63" s="205">
        <v>42844</v>
      </c>
      <c r="B63" s="133">
        <v>1</v>
      </c>
      <c r="C63" s="145" t="s">
        <v>117</v>
      </c>
      <c r="D63" s="121"/>
      <c r="E63" s="121"/>
      <c r="F63" s="121"/>
      <c r="G63" s="121"/>
      <c r="H63" s="7"/>
      <c r="I63" s="8"/>
      <c r="J63" s="8">
        <f t="shared" si="14"/>
        <v>0</v>
      </c>
      <c r="K63" s="8">
        <f t="shared" si="36"/>
        <v>0.31666666666666665</v>
      </c>
      <c r="L63" s="8">
        <f t="shared" si="37"/>
        <v>4.116666666666665</v>
      </c>
      <c r="M63" s="194" t="str">
        <f t="shared" si="24"/>
        <v>-</v>
      </c>
      <c r="N63" s="195">
        <f t="shared" si="25"/>
        <v>3.799999999999999</v>
      </c>
      <c r="O63" s="356"/>
      <c r="P63" s="357"/>
      <c r="Q63" s="58"/>
      <c r="R63" s="58"/>
      <c r="S63" s="9">
        <f t="shared" si="26"/>
        <v>0</v>
      </c>
      <c r="T63" s="9">
        <f t="shared" si="27"/>
        <v>0</v>
      </c>
      <c r="U63" s="9" t="str">
        <f t="shared" si="15"/>
        <v>00:00</v>
      </c>
      <c r="V63" s="9">
        <f t="shared" si="38"/>
        <v>0</v>
      </c>
      <c r="W63" s="9">
        <f t="shared" si="39"/>
        <v>0</v>
      </c>
      <c r="X63" s="38">
        <f t="shared" si="40"/>
        <v>0</v>
      </c>
      <c r="Y63" s="38">
        <f t="shared" si="28"/>
        <v>0</v>
      </c>
      <c r="Z63" s="10" t="str">
        <f t="shared" si="29"/>
        <v>07:36</v>
      </c>
      <c r="AA63" s="10" t="str">
        <f t="shared" si="41"/>
        <v>00:00</v>
      </c>
      <c r="AB63" s="11">
        <v>0.9166666666666666</v>
      </c>
      <c r="AC63" s="11">
        <v>0.25</v>
      </c>
      <c r="AD63" s="12">
        <f t="shared" si="30"/>
        <v>0</v>
      </c>
      <c r="AE63" s="12">
        <f t="shared" si="31"/>
        <v>0</v>
      </c>
      <c r="AF63" s="12">
        <f t="shared" si="32"/>
        <v>0</v>
      </c>
      <c r="AG63" s="9">
        <v>0.7916666666666666</v>
      </c>
      <c r="AH63" s="9">
        <v>0.9166666666666666</v>
      </c>
      <c r="AI63" s="9" t="str">
        <f t="shared" si="33"/>
        <v>00:00</v>
      </c>
      <c r="AJ63" s="9" t="str">
        <f t="shared" si="34"/>
        <v>00:00</v>
      </c>
      <c r="AK63" s="9" t="str">
        <f t="shared" si="35"/>
        <v>00:00</v>
      </c>
      <c r="AL63" s="125">
        <f t="shared" si="42"/>
        <v>0</v>
      </c>
      <c r="AM63" s="125">
        <f t="shared" si="20"/>
        <v>0</v>
      </c>
      <c r="AN63" s="125">
        <f t="shared" si="21"/>
        <v>0</v>
      </c>
      <c r="AO63" s="125">
        <f t="shared" si="22"/>
        <v>0</v>
      </c>
      <c r="AP63" s="55"/>
      <c r="AQ63" s="55"/>
      <c r="AR63" s="55"/>
      <c r="AS63" s="55"/>
      <c r="AT63" s="55"/>
      <c r="AU63" s="55"/>
      <c r="AV63" s="55"/>
      <c r="AW63" s="55"/>
      <c r="AX63" s="55"/>
    </row>
    <row r="64" spans="1:50" ht="12.75">
      <c r="A64" s="205">
        <v>42845</v>
      </c>
      <c r="B64" s="133">
        <v>1</v>
      </c>
      <c r="C64" s="145" t="s">
        <v>117</v>
      </c>
      <c r="D64" s="121"/>
      <c r="E64" s="121"/>
      <c r="F64" s="121"/>
      <c r="G64" s="121"/>
      <c r="H64" s="7"/>
      <c r="I64" s="8"/>
      <c r="J64" s="8">
        <f t="shared" si="14"/>
        <v>0</v>
      </c>
      <c r="K64" s="8">
        <f t="shared" si="36"/>
        <v>0.31666666666666665</v>
      </c>
      <c r="L64" s="8">
        <f t="shared" si="37"/>
        <v>4.433333333333332</v>
      </c>
      <c r="M64" s="194" t="str">
        <f t="shared" si="24"/>
        <v>-</v>
      </c>
      <c r="N64" s="195">
        <f t="shared" si="25"/>
        <v>4.116666666666665</v>
      </c>
      <c r="O64" s="356"/>
      <c r="P64" s="357"/>
      <c r="Q64" s="58"/>
      <c r="R64" s="58"/>
      <c r="S64" s="9">
        <f t="shared" si="26"/>
        <v>0</v>
      </c>
      <c r="T64" s="9">
        <f t="shared" si="27"/>
        <v>0</v>
      </c>
      <c r="U64" s="9" t="str">
        <f t="shared" si="15"/>
        <v>00:00</v>
      </c>
      <c r="V64" s="9">
        <f t="shared" si="38"/>
        <v>0</v>
      </c>
      <c r="W64" s="9">
        <f t="shared" si="39"/>
        <v>0</v>
      </c>
      <c r="X64" s="38">
        <f t="shared" si="40"/>
        <v>0</v>
      </c>
      <c r="Y64" s="38">
        <f t="shared" si="28"/>
        <v>0</v>
      </c>
      <c r="Z64" s="10" t="str">
        <f t="shared" si="29"/>
        <v>07:36</v>
      </c>
      <c r="AA64" s="10" t="str">
        <f t="shared" si="41"/>
        <v>00:00</v>
      </c>
      <c r="AB64" s="11">
        <v>0.9166666666666666</v>
      </c>
      <c r="AC64" s="11">
        <v>0.25</v>
      </c>
      <c r="AD64" s="12">
        <f t="shared" si="30"/>
        <v>0</v>
      </c>
      <c r="AE64" s="12">
        <f t="shared" si="31"/>
        <v>0</v>
      </c>
      <c r="AF64" s="12">
        <f t="shared" si="32"/>
        <v>0</v>
      </c>
      <c r="AG64" s="9">
        <v>0.7916666666666666</v>
      </c>
      <c r="AH64" s="9">
        <v>0.9166666666666666</v>
      </c>
      <c r="AI64" s="9" t="str">
        <f t="shared" si="33"/>
        <v>00:00</v>
      </c>
      <c r="AJ64" s="9" t="str">
        <f t="shared" si="34"/>
        <v>00:00</v>
      </c>
      <c r="AK64" s="9" t="str">
        <f t="shared" si="35"/>
        <v>00:00</v>
      </c>
      <c r="AL64" s="125">
        <f t="shared" si="42"/>
        <v>0</v>
      </c>
      <c r="AM64" s="125">
        <f t="shared" si="20"/>
        <v>0</v>
      </c>
      <c r="AN64" s="125">
        <f t="shared" si="21"/>
        <v>0</v>
      </c>
      <c r="AO64" s="125">
        <f t="shared" si="22"/>
        <v>0</v>
      </c>
      <c r="AP64" s="55"/>
      <c r="AQ64" s="55"/>
      <c r="AR64" s="55"/>
      <c r="AS64" s="55"/>
      <c r="AT64" s="55"/>
      <c r="AU64" s="55"/>
      <c r="AV64" s="55"/>
      <c r="AW64" s="55"/>
      <c r="AX64" s="55"/>
    </row>
    <row r="65" spans="1:50" ht="12.75">
      <c r="A65" s="205">
        <v>42846</v>
      </c>
      <c r="B65" s="133">
        <v>1</v>
      </c>
      <c r="C65" s="145" t="s">
        <v>117</v>
      </c>
      <c r="D65" s="121"/>
      <c r="E65" s="121"/>
      <c r="F65" s="121"/>
      <c r="G65" s="121"/>
      <c r="H65" s="7"/>
      <c r="I65" s="8"/>
      <c r="J65" s="8">
        <f t="shared" si="14"/>
        <v>0</v>
      </c>
      <c r="K65" s="8">
        <f t="shared" si="36"/>
        <v>0.31666666666666665</v>
      </c>
      <c r="L65" s="8">
        <f t="shared" si="37"/>
        <v>4.749999999999998</v>
      </c>
      <c r="M65" s="194" t="str">
        <f t="shared" si="24"/>
        <v>-</v>
      </c>
      <c r="N65" s="195">
        <f t="shared" si="25"/>
        <v>4.433333333333332</v>
      </c>
      <c r="O65" s="356"/>
      <c r="P65" s="357"/>
      <c r="Q65" s="58"/>
      <c r="R65" s="58"/>
      <c r="S65" s="9">
        <f t="shared" si="26"/>
        <v>0</v>
      </c>
      <c r="T65" s="9">
        <f t="shared" si="27"/>
        <v>0</v>
      </c>
      <c r="U65" s="9" t="str">
        <f t="shared" si="15"/>
        <v>00:00</v>
      </c>
      <c r="V65" s="9">
        <f t="shared" si="38"/>
        <v>0</v>
      </c>
      <c r="W65" s="9">
        <f t="shared" si="39"/>
        <v>0</v>
      </c>
      <c r="X65" s="38">
        <f t="shared" si="40"/>
        <v>0</v>
      </c>
      <c r="Y65" s="38">
        <f t="shared" si="28"/>
        <v>0</v>
      </c>
      <c r="Z65" s="10" t="str">
        <f t="shared" si="29"/>
        <v>07:36</v>
      </c>
      <c r="AA65" s="10" t="str">
        <f t="shared" si="41"/>
        <v>00:00</v>
      </c>
      <c r="AB65" s="11">
        <v>0.9166666666666666</v>
      </c>
      <c r="AC65" s="11">
        <v>0.25</v>
      </c>
      <c r="AD65" s="12">
        <f t="shared" si="30"/>
        <v>0</v>
      </c>
      <c r="AE65" s="12">
        <f t="shared" si="31"/>
        <v>0</v>
      </c>
      <c r="AF65" s="12">
        <f t="shared" si="32"/>
        <v>0</v>
      </c>
      <c r="AG65" s="9">
        <v>0.7916666666666666</v>
      </c>
      <c r="AH65" s="9">
        <v>0.9166666666666666</v>
      </c>
      <c r="AI65" s="9" t="str">
        <f t="shared" si="33"/>
        <v>00:00</v>
      </c>
      <c r="AJ65" s="9" t="str">
        <f t="shared" si="34"/>
        <v>00:00</v>
      </c>
      <c r="AK65" s="9" t="str">
        <f t="shared" si="35"/>
        <v>00:00</v>
      </c>
      <c r="AL65" s="125">
        <f t="shared" si="42"/>
        <v>0</v>
      </c>
      <c r="AM65" s="125">
        <f t="shared" si="20"/>
        <v>0</v>
      </c>
      <c r="AN65" s="125">
        <f t="shared" si="21"/>
        <v>0</v>
      </c>
      <c r="AO65" s="125">
        <f t="shared" si="22"/>
        <v>0</v>
      </c>
      <c r="AP65" s="55"/>
      <c r="AQ65" s="55"/>
      <c r="AR65" s="55"/>
      <c r="AS65" s="55"/>
      <c r="AT65" s="55"/>
      <c r="AU65" s="55"/>
      <c r="AV65" s="55"/>
      <c r="AW65" s="55"/>
      <c r="AX65" s="55"/>
    </row>
    <row r="66" spans="1:50" ht="12.75">
      <c r="A66" s="205">
        <v>42847</v>
      </c>
      <c r="B66" s="133">
        <v>4</v>
      </c>
      <c r="C66" s="145" t="s">
        <v>117</v>
      </c>
      <c r="D66" s="121"/>
      <c r="E66" s="121"/>
      <c r="F66" s="121"/>
      <c r="G66" s="121"/>
      <c r="H66" s="7"/>
      <c r="I66" s="8"/>
      <c r="J66" s="8">
        <f t="shared" si="14"/>
        <v>0</v>
      </c>
      <c r="K66" s="8">
        <f t="shared" si="36"/>
        <v>0.31666666666666665</v>
      </c>
      <c r="L66" s="8">
        <f t="shared" si="37"/>
        <v>4.749999999999998</v>
      </c>
      <c r="M66" s="194" t="str">
        <f t="shared" si="24"/>
        <v>-</v>
      </c>
      <c r="N66" s="195">
        <f t="shared" si="25"/>
        <v>4.433333333333332</v>
      </c>
      <c r="O66" s="356"/>
      <c r="P66" s="357"/>
      <c r="Q66" s="58"/>
      <c r="R66" s="58"/>
      <c r="S66" s="9">
        <f t="shared" si="26"/>
        <v>0</v>
      </c>
      <c r="T66" s="9">
        <f t="shared" si="27"/>
        <v>0</v>
      </c>
      <c r="U66" s="9">
        <f t="shared" si="15"/>
        <v>0</v>
      </c>
      <c r="V66" s="9">
        <f t="shared" si="38"/>
        <v>0</v>
      </c>
      <c r="W66" s="9">
        <f t="shared" si="39"/>
        <v>0</v>
      </c>
      <c r="X66" s="38">
        <f t="shared" si="40"/>
        <v>0</v>
      </c>
      <c r="Y66" s="38">
        <f t="shared" si="28"/>
        <v>0</v>
      </c>
      <c r="Z66" s="10" t="str">
        <f t="shared" si="29"/>
        <v>00:00</v>
      </c>
      <c r="AA66" s="10" t="str">
        <f t="shared" si="41"/>
        <v>00:00</v>
      </c>
      <c r="AB66" s="11">
        <v>0.9166666666666666</v>
      </c>
      <c r="AC66" s="11">
        <v>0.25</v>
      </c>
      <c r="AD66" s="12">
        <f t="shared" si="30"/>
        <v>0</v>
      </c>
      <c r="AE66" s="12">
        <f t="shared" si="31"/>
        <v>0</v>
      </c>
      <c r="AF66" s="12">
        <f t="shared" si="32"/>
        <v>0</v>
      </c>
      <c r="AG66" s="9">
        <v>0.7916666666666666</v>
      </c>
      <c r="AH66" s="9">
        <v>0.9166666666666666</v>
      </c>
      <c r="AI66" s="9" t="str">
        <f t="shared" si="33"/>
        <v>00:00</v>
      </c>
      <c r="AJ66" s="9" t="str">
        <f t="shared" si="34"/>
        <v>00:00</v>
      </c>
      <c r="AK66" s="9" t="str">
        <f t="shared" si="35"/>
        <v>00:00</v>
      </c>
      <c r="AL66" s="125">
        <f t="shared" si="42"/>
        <v>0</v>
      </c>
      <c r="AM66" s="125">
        <f t="shared" si="20"/>
        <v>0</v>
      </c>
      <c r="AN66" s="125">
        <f t="shared" si="21"/>
        <v>0</v>
      </c>
      <c r="AO66" s="125">
        <f t="shared" si="22"/>
        <v>0</v>
      </c>
      <c r="AP66" s="55"/>
      <c r="AQ66" s="55"/>
      <c r="AR66" s="55"/>
      <c r="AS66" s="55"/>
      <c r="AT66" s="55"/>
      <c r="AU66" s="55"/>
      <c r="AV66" s="55"/>
      <c r="AW66" s="55"/>
      <c r="AX66" s="55"/>
    </row>
    <row r="67" spans="1:50" ht="12.75">
      <c r="A67" s="205">
        <v>42848</v>
      </c>
      <c r="B67" s="133">
        <v>4</v>
      </c>
      <c r="C67" s="145" t="s">
        <v>117</v>
      </c>
      <c r="D67" s="121"/>
      <c r="E67" s="121"/>
      <c r="F67" s="121"/>
      <c r="G67" s="121"/>
      <c r="H67" s="7"/>
      <c r="I67" s="8"/>
      <c r="J67" s="8">
        <f t="shared" si="14"/>
        <v>0</v>
      </c>
      <c r="K67" s="8">
        <f t="shared" si="36"/>
        <v>0.31666666666666665</v>
      </c>
      <c r="L67" s="8">
        <f t="shared" si="37"/>
        <v>4.749999999999998</v>
      </c>
      <c r="M67" s="194" t="str">
        <f t="shared" si="24"/>
        <v>-</v>
      </c>
      <c r="N67" s="195">
        <f t="shared" si="25"/>
        <v>4.433333333333332</v>
      </c>
      <c r="O67" s="356"/>
      <c r="P67" s="357"/>
      <c r="Q67" s="58"/>
      <c r="R67" s="58"/>
      <c r="S67" s="9">
        <f t="shared" si="26"/>
        <v>0</v>
      </c>
      <c r="T67" s="9">
        <f t="shared" si="27"/>
        <v>0</v>
      </c>
      <c r="U67" s="9">
        <f t="shared" si="15"/>
        <v>0</v>
      </c>
      <c r="V67" s="9">
        <f t="shared" si="38"/>
        <v>0</v>
      </c>
      <c r="W67" s="9">
        <f t="shared" si="39"/>
        <v>0</v>
      </c>
      <c r="X67" s="38">
        <f t="shared" si="40"/>
        <v>0</v>
      </c>
      <c r="Y67" s="38">
        <f t="shared" si="28"/>
        <v>0</v>
      </c>
      <c r="Z67" s="10" t="str">
        <f t="shared" si="29"/>
        <v>00:00</v>
      </c>
      <c r="AA67" s="10" t="str">
        <f t="shared" si="41"/>
        <v>00:00</v>
      </c>
      <c r="AB67" s="11">
        <v>0.9166666666666666</v>
      </c>
      <c r="AC67" s="11">
        <v>0.25</v>
      </c>
      <c r="AD67" s="12">
        <f t="shared" si="30"/>
        <v>0</v>
      </c>
      <c r="AE67" s="12">
        <f t="shared" si="31"/>
        <v>0</v>
      </c>
      <c r="AF67" s="12">
        <f t="shared" si="32"/>
        <v>0</v>
      </c>
      <c r="AG67" s="9">
        <v>0.7916666666666666</v>
      </c>
      <c r="AH67" s="9">
        <v>0.9166666666666666</v>
      </c>
      <c r="AI67" s="9" t="str">
        <f t="shared" si="33"/>
        <v>00:00</v>
      </c>
      <c r="AJ67" s="9" t="str">
        <f t="shared" si="34"/>
        <v>00:00</v>
      </c>
      <c r="AK67" s="9" t="str">
        <f t="shared" si="35"/>
        <v>00:00</v>
      </c>
      <c r="AL67" s="125">
        <f t="shared" si="42"/>
        <v>0</v>
      </c>
      <c r="AM67" s="125">
        <f t="shared" si="20"/>
        <v>0</v>
      </c>
      <c r="AN67" s="125">
        <f t="shared" si="21"/>
        <v>0</v>
      </c>
      <c r="AO67" s="125">
        <f t="shared" si="22"/>
        <v>0</v>
      </c>
      <c r="AP67" s="55"/>
      <c r="AQ67" s="55"/>
      <c r="AR67" s="55"/>
      <c r="AS67" s="55"/>
      <c r="AT67" s="55"/>
      <c r="AU67" s="55"/>
      <c r="AV67" s="55"/>
      <c r="AW67" s="55"/>
      <c r="AX67" s="55"/>
    </row>
    <row r="68" spans="1:50" ht="12.75">
      <c r="A68" s="205">
        <v>42849</v>
      </c>
      <c r="B68" s="133">
        <v>1</v>
      </c>
      <c r="C68" s="145" t="s">
        <v>117</v>
      </c>
      <c r="D68" s="121"/>
      <c r="E68" s="121"/>
      <c r="F68" s="121"/>
      <c r="G68" s="121"/>
      <c r="H68" s="7"/>
      <c r="I68" s="8"/>
      <c r="J68" s="8">
        <f t="shared" si="14"/>
        <v>0</v>
      </c>
      <c r="K68" s="8">
        <f t="shared" si="36"/>
        <v>0.31666666666666665</v>
      </c>
      <c r="L68" s="8">
        <f t="shared" si="37"/>
        <v>5.066666666666665</v>
      </c>
      <c r="M68" s="194" t="str">
        <f t="shared" si="24"/>
        <v>-</v>
      </c>
      <c r="N68" s="195">
        <f t="shared" si="25"/>
        <v>4.749999999999998</v>
      </c>
      <c r="O68" s="356"/>
      <c r="P68" s="357"/>
      <c r="Q68" s="58"/>
      <c r="R68" s="58"/>
      <c r="S68" s="9">
        <f t="shared" si="26"/>
        <v>0</v>
      </c>
      <c r="T68" s="9">
        <f t="shared" si="27"/>
        <v>0</v>
      </c>
      <c r="U68" s="9" t="str">
        <f t="shared" si="15"/>
        <v>00:00</v>
      </c>
      <c r="V68" s="9">
        <f t="shared" si="38"/>
        <v>0</v>
      </c>
      <c r="W68" s="9">
        <f t="shared" si="39"/>
        <v>0</v>
      </c>
      <c r="X68" s="38">
        <f t="shared" si="40"/>
        <v>0</v>
      </c>
      <c r="Y68" s="38">
        <f t="shared" si="28"/>
        <v>0</v>
      </c>
      <c r="Z68" s="10" t="str">
        <f t="shared" si="29"/>
        <v>07:36</v>
      </c>
      <c r="AA68" s="10" t="str">
        <f t="shared" si="41"/>
        <v>00:00</v>
      </c>
      <c r="AB68" s="11">
        <v>0.9166666666666666</v>
      </c>
      <c r="AC68" s="11">
        <v>0.25</v>
      </c>
      <c r="AD68" s="12">
        <f t="shared" si="30"/>
        <v>0</v>
      </c>
      <c r="AE68" s="12">
        <f t="shared" si="31"/>
        <v>0</v>
      </c>
      <c r="AF68" s="12">
        <f t="shared" si="32"/>
        <v>0</v>
      </c>
      <c r="AG68" s="9">
        <v>0.7916666666666666</v>
      </c>
      <c r="AH68" s="9">
        <v>0.9166666666666666</v>
      </c>
      <c r="AI68" s="9" t="str">
        <f t="shared" si="33"/>
        <v>00:00</v>
      </c>
      <c r="AJ68" s="9" t="str">
        <f t="shared" si="34"/>
        <v>00:00</v>
      </c>
      <c r="AK68" s="9" t="str">
        <f t="shared" si="35"/>
        <v>00:00</v>
      </c>
      <c r="AL68" s="125">
        <f t="shared" si="42"/>
        <v>0</v>
      </c>
      <c r="AM68" s="125">
        <f t="shared" si="20"/>
        <v>0</v>
      </c>
      <c r="AN68" s="125">
        <f t="shared" si="21"/>
        <v>0</v>
      </c>
      <c r="AO68" s="125">
        <f t="shared" si="22"/>
        <v>0</v>
      </c>
      <c r="AP68" s="55"/>
      <c r="AQ68" s="55"/>
      <c r="AR68" s="55"/>
      <c r="AS68" s="55"/>
      <c r="AT68" s="55"/>
      <c r="AU68" s="55"/>
      <c r="AV68" s="55"/>
      <c r="AW68" s="55"/>
      <c r="AX68" s="55"/>
    </row>
    <row r="69" spans="1:50" ht="12.75">
      <c r="A69" s="205">
        <v>42850</v>
      </c>
      <c r="B69" s="133">
        <v>1</v>
      </c>
      <c r="C69" s="145" t="s">
        <v>117</v>
      </c>
      <c r="D69" s="121"/>
      <c r="E69" s="121"/>
      <c r="F69" s="121"/>
      <c r="G69" s="121"/>
      <c r="H69" s="7"/>
      <c r="I69" s="8"/>
      <c r="J69" s="8">
        <f t="shared" si="14"/>
        <v>0</v>
      </c>
      <c r="K69" s="8">
        <f t="shared" si="36"/>
        <v>0.31666666666666665</v>
      </c>
      <c r="L69" s="8">
        <f t="shared" si="37"/>
        <v>5.383333333333331</v>
      </c>
      <c r="M69" s="194" t="str">
        <f t="shared" si="24"/>
        <v>-</v>
      </c>
      <c r="N69" s="195">
        <f t="shared" si="25"/>
        <v>5.066666666666665</v>
      </c>
      <c r="O69" s="356"/>
      <c r="P69" s="357"/>
      <c r="Q69" s="58"/>
      <c r="R69" s="58"/>
      <c r="S69" s="9">
        <f t="shared" si="26"/>
        <v>0</v>
      </c>
      <c r="T69" s="9">
        <f t="shared" si="27"/>
        <v>0</v>
      </c>
      <c r="U69" s="9" t="str">
        <f t="shared" si="15"/>
        <v>00:00</v>
      </c>
      <c r="V69" s="9">
        <f t="shared" si="38"/>
        <v>0</v>
      </c>
      <c r="W69" s="9">
        <f t="shared" si="39"/>
        <v>0</v>
      </c>
      <c r="X69" s="38">
        <f t="shared" si="40"/>
        <v>0</v>
      </c>
      <c r="Y69" s="38">
        <f t="shared" si="28"/>
        <v>0</v>
      </c>
      <c r="Z69" s="10" t="str">
        <f t="shared" si="29"/>
        <v>07:36</v>
      </c>
      <c r="AA69" s="10" t="str">
        <f t="shared" si="41"/>
        <v>00:00</v>
      </c>
      <c r="AB69" s="11">
        <v>0.9166666666666666</v>
      </c>
      <c r="AC69" s="11">
        <v>0.25</v>
      </c>
      <c r="AD69" s="12">
        <f t="shared" si="30"/>
        <v>0</v>
      </c>
      <c r="AE69" s="12">
        <f t="shared" si="31"/>
        <v>0</v>
      </c>
      <c r="AF69" s="12">
        <f t="shared" si="32"/>
        <v>0</v>
      </c>
      <c r="AG69" s="9">
        <v>0.7916666666666666</v>
      </c>
      <c r="AH69" s="9">
        <v>0.9166666666666666</v>
      </c>
      <c r="AI69" s="9" t="str">
        <f t="shared" si="33"/>
        <v>00:00</v>
      </c>
      <c r="AJ69" s="9" t="str">
        <f t="shared" si="34"/>
        <v>00:00</v>
      </c>
      <c r="AK69" s="9" t="str">
        <f t="shared" si="35"/>
        <v>00:00</v>
      </c>
      <c r="AL69" s="125">
        <f t="shared" si="19"/>
        <v>0</v>
      </c>
      <c r="AM69" s="125">
        <f t="shared" si="20"/>
        <v>0</v>
      </c>
      <c r="AN69" s="125">
        <f t="shared" si="21"/>
        <v>0</v>
      </c>
      <c r="AO69" s="125">
        <f t="shared" si="22"/>
        <v>0</v>
      </c>
      <c r="AP69" s="55"/>
      <c r="AQ69" s="55"/>
      <c r="AR69" s="55"/>
      <c r="AS69" s="55"/>
      <c r="AT69" s="55"/>
      <c r="AU69" s="55"/>
      <c r="AV69" s="55"/>
      <c r="AW69" s="55"/>
      <c r="AX69" s="55"/>
    </row>
    <row r="70" spans="1:50" ht="12.75">
      <c r="A70" s="205">
        <v>42851</v>
      </c>
      <c r="B70" s="133">
        <v>1</v>
      </c>
      <c r="C70" s="145" t="s">
        <v>117</v>
      </c>
      <c r="D70" s="121"/>
      <c r="E70" s="121"/>
      <c r="F70" s="121"/>
      <c r="G70" s="121"/>
      <c r="H70" s="7"/>
      <c r="I70" s="8"/>
      <c r="J70" s="8">
        <f t="shared" si="14"/>
        <v>0</v>
      </c>
      <c r="K70" s="8">
        <f t="shared" si="36"/>
        <v>0.31666666666666665</v>
      </c>
      <c r="L70" s="8">
        <f t="shared" si="37"/>
        <v>5.6999999999999975</v>
      </c>
      <c r="M70" s="194" t="str">
        <f t="shared" si="24"/>
        <v>-</v>
      </c>
      <c r="N70" s="195">
        <f t="shared" si="25"/>
        <v>5.383333333333331</v>
      </c>
      <c r="O70" s="356"/>
      <c r="P70" s="357"/>
      <c r="Q70" s="58"/>
      <c r="R70" s="58"/>
      <c r="S70" s="9">
        <f t="shared" si="26"/>
        <v>0</v>
      </c>
      <c r="T70" s="9">
        <f t="shared" si="27"/>
        <v>0</v>
      </c>
      <c r="U70" s="9" t="str">
        <f t="shared" si="15"/>
        <v>00:00</v>
      </c>
      <c r="V70" s="9">
        <f t="shared" si="38"/>
        <v>0</v>
      </c>
      <c r="W70" s="9">
        <f t="shared" si="39"/>
        <v>0</v>
      </c>
      <c r="X70" s="38">
        <f t="shared" si="40"/>
        <v>0</v>
      </c>
      <c r="Y70" s="38">
        <f t="shared" si="28"/>
        <v>0</v>
      </c>
      <c r="Z70" s="10" t="str">
        <f t="shared" si="29"/>
        <v>07:36</v>
      </c>
      <c r="AA70" s="10" t="str">
        <f t="shared" si="41"/>
        <v>00:00</v>
      </c>
      <c r="AB70" s="11">
        <v>0.9166666666666666</v>
      </c>
      <c r="AC70" s="11">
        <v>0.25</v>
      </c>
      <c r="AD70" s="12">
        <f t="shared" si="30"/>
        <v>0</v>
      </c>
      <c r="AE70" s="12">
        <f t="shared" si="31"/>
        <v>0</v>
      </c>
      <c r="AF70" s="12">
        <f t="shared" si="32"/>
        <v>0</v>
      </c>
      <c r="AG70" s="9">
        <v>0.7916666666666666</v>
      </c>
      <c r="AH70" s="9">
        <v>0.9166666666666666</v>
      </c>
      <c r="AI70" s="9" t="str">
        <f t="shared" si="33"/>
        <v>00:00</v>
      </c>
      <c r="AJ70" s="9" t="str">
        <f t="shared" si="34"/>
        <v>00:00</v>
      </c>
      <c r="AK70" s="9" t="str">
        <f t="shared" si="35"/>
        <v>00:00</v>
      </c>
      <c r="AL70" s="125">
        <f t="shared" si="19"/>
        <v>0</v>
      </c>
      <c r="AM70" s="125">
        <f t="shared" si="20"/>
        <v>0</v>
      </c>
      <c r="AN70" s="125">
        <f t="shared" si="21"/>
        <v>0</v>
      </c>
      <c r="AO70" s="125">
        <f t="shared" si="22"/>
        <v>0</v>
      </c>
      <c r="AP70" s="55"/>
      <c r="AQ70" s="55"/>
      <c r="AR70" s="55"/>
      <c r="AS70" s="55"/>
      <c r="AT70" s="55"/>
      <c r="AU70" s="55"/>
      <c r="AV70" s="55"/>
      <c r="AW70" s="55"/>
      <c r="AX70" s="55"/>
    </row>
    <row r="71" spans="1:50" ht="12.75">
      <c r="A71" s="205">
        <v>42852</v>
      </c>
      <c r="B71" s="133">
        <v>1</v>
      </c>
      <c r="C71" s="145" t="s">
        <v>117</v>
      </c>
      <c r="D71" s="121"/>
      <c r="E71" s="121"/>
      <c r="F71" s="121"/>
      <c r="G71" s="121"/>
      <c r="H71" s="7"/>
      <c r="I71" s="8"/>
      <c r="J71" s="8">
        <f t="shared" si="14"/>
        <v>0</v>
      </c>
      <c r="K71" s="8">
        <f t="shared" si="36"/>
        <v>0.31666666666666665</v>
      </c>
      <c r="L71" s="8">
        <f t="shared" si="37"/>
        <v>6.016666666666664</v>
      </c>
      <c r="M71" s="194" t="str">
        <f t="shared" si="24"/>
        <v>-</v>
      </c>
      <c r="N71" s="195">
        <f t="shared" si="25"/>
        <v>5.6999999999999975</v>
      </c>
      <c r="O71" s="356"/>
      <c r="P71" s="357"/>
      <c r="Q71" s="58"/>
      <c r="R71" s="58"/>
      <c r="S71" s="9">
        <f t="shared" si="26"/>
        <v>0</v>
      </c>
      <c r="T71" s="9">
        <f t="shared" si="27"/>
        <v>0</v>
      </c>
      <c r="U71" s="9" t="str">
        <f t="shared" si="15"/>
        <v>00:00</v>
      </c>
      <c r="V71" s="9">
        <f t="shared" si="38"/>
        <v>0</v>
      </c>
      <c r="W71" s="9">
        <f t="shared" si="39"/>
        <v>0</v>
      </c>
      <c r="X71" s="38">
        <f t="shared" si="40"/>
        <v>0</v>
      </c>
      <c r="Y71" s="38">
        <f t="shared" si="28"/>
        <v>0</v>
      </c>
      <c r="Z71" s="10" t="str">
        <f t="shared" si="29"/>
        <v>07:36</v>
      </c>
      <c r="AA71" s="10" t="str">
        <f t="shared" si="41"/>
        <v>00:00</v>
      </c>
      <c r="AB71" s="11">
        <v>0.9166666666666666</v>
      </c>
      <c r="AC71" s="11">
        <v>0.25</v>
      </c>
      <c r="AD71" s="12">
        <f t="shared" si="30"/>
        <v>0</v>
      </c>
      <c r="AE71" s="12">
        <f t="shared" si="31"/>
        <v>0</v>
      </c>
      <c r="AF71" s="12">
        <f t="shared" si="32"/>
        <v>0</v>
      </c>
      <c r="AG71" s="9">
        <v>0.7916666666666666</v>
      </c>
      <c r="AH71" s="9">
        <v>0.9166666666666666</v>
      </c>
      <c r="AI71" s="9" t="str">
        <f t="shared" si="33"/>
        <v>00:00</v>
      </c>
      <c r="AJ71" s="9" t="str">
        <f t="shared" si="34"/>
        <v>00:00</v>
      </c>
      <c r="AK71" s="9" t="str">
        <f t="shared" si="35"/>
        <v>00:00</v>
      </c>
      <c r="AL71" s="125">
        <f t="shared" si="19"/>
        <v>0</v>
      </c>
      <c r="AM71" s="125">
        <f t="shared" si="20"/>
        <v>0</v>
      </c>
      <c r="AN71" s="125">
        <f t="shared" si="21"/>
        <v>0</v>
      </c>
      <c r="AO71" s="125">
        <f t="shared" si="22"/>
        <v>0</v>
      </c>
      <c r="AP71" s="55"/>
      <c r="AQ71" s="55"/>
      <c r="AR71" s="55"/>
      <c r="AS71" s="55"/>
      <c r="AT71" s="55"/>
      <c r="AU71" s="55"/>
      <c r="AV71" s="55"/>
      <c r="AW71" s="55"/>
      <c r="AX71" s="55"/>
    </row>
    <row r="72" spans="1:50" ht="12.75">
      <c r="A72" s="205">
        <v>42853</v>
      </c>
      <c r="B72" s="133">
        <v>1</v>
      </c>
      <c r="C72" s="145" t="s">
        <v>117</v>
      </c>
      <c r="D72" s="121"/>
      <c r="E72" s="121"/>
      <c r="F72" s="121"/>
      <c r="G72" s="121"/>
      <c r="H72" s="7"/>
      <c r="I72" s="8"/>
      <c r="J72" s="8">
        <f t="shared" si="14"/>
        <v>0</v>
      </c>
      <c r="K72" s="8">
        <f>SUM(K71,J72)</f>
        <v>0.31666666666666665</v>
      </c>
      <c r="L72" s="8">
        <f t="shared" si="37"/>
        <v>6.33333333333333</v>
      </c>
      <c r="M72" s="194" t="str">
        <f>IF(K72&gt;=L72,"+","-")</f>
        <v>-</v>
      </c>
      <c r="N72" s="195">
        <f>IF(K72=L72,"00:00",IF(K72&gt;L72,K72-L72,L72-K72))</f>
        <v>6.016666666666664</v>
      </c>
      <c r="O72" s="356"/>
      <c r="P72" s="357"/>
      <c r="Q72" s="58"/>
      <c r="R72" s="58"/>
      <c r="S72" s="9">
        <f>SUM(AD72:AF72)</f>
        <v>0</v>
      </c>
      <c r="T72" s="9">
        <f>SUM(AI72:AK72)</f>
        <v>0</v>
      </c>
      <c r="U72" s="9" t="str">
        <f t="shared" si="15"/>
        <v>00:00</v>
      </c>
      <c r="V72" s="9">
        <f t="shared" si="38"/>
        <v>0</v>
      </c>
      <c r="W72" s="9">
        <f t="shared" si="39"/>
        <v>0</v>
      </c>
      <c r="X72" s="38">
        <f t="shared" si="40"/>
        <v>0</v>
      </c>
      <c r="Y72" s="38">
        <f t="shared" si="28"/>
        <v>0</v>
      </c>
      <c r="Z72" s="10" t="str">
        <f t="shared" si="29"/>
        <v>07:36</v>
      </c>
      <c r="AA72" s="10" t="str">
        <f t="shared" si="41"/>
        <v>00:00</v>
      </c>
      <c r="AB72" s="11">
        <v>0.9166666666666666</v>
      </c>
      <c r="AC72" s="11">
        <v>0.25</v>
      </c>
      <c r="AD72" s="12">
        <f t="shared" si="30"/>
        <v>0</v>
      </c>
      <c r="AE72" s="12">
        <f t="shared" si="31"/>
        <v>0</v>
      </c>
      <c r="AF72" s="12">
        <f t="shared" si="32"/>
        <v>0</v>
      </c>
      <c r="AG72" s="9">
        <v>0.7916666666666666</v>
      </c>
      <c r="AH72" s="9">
        <v>0.9166666666666666</v>
      </c>
      <c r="AI72" s="9" t="str">
        <f t="shared" si="33"/>
        <v>00:00</v>
      </c>
      <c r="AJ72" s="9" t="str">
        <f t="shared" si="34"/>
        <v>00:00</v>
      </c>
      <c r="AK72" s="9" t="str">
        <f t="shared" si="35"/>
        <v>00:00</v>
      </c>
      <c r="AL72" s="125">
        <f t="shared" si="19"/>
        <v>0</v>
      </c>
      <c r="AM72" s="125">
        <f t="shared" si="20"/>
        <v>0</v>
      </c>
      <c r="AN72" s="125">
        <f t="shared" si="21"/>
        <v>0</v>
      </c>
      <c r="AO72" s="125">
        <f t="shared" si="22"/>
        <v>0</v>
      </c>
      <c r="AP72" s="55"/>
      <c r="AQ72" s="55"/>
      <c r="AR72" s="55"/>
      <c r="AS72" s="55"/>
      <c r="AT72" s="55"/>
      <c r="AU72" s="55"/>
      <c r="AV72" s="55"/>
      <c r="AW72" s="55"/>
      <c r="AX72" s="55"/>
    </row>
    <row r="73" spans="1:50" ht="12.75">
      <c r="A73" s="205">
        <v>42854</v>
      </c>
      <c r="B73" s="133">
        <v>4</v>
      </c>
      <c r="C73" s="145" t="s">
        <v>117</v>
      </c>
      <c r="D73" s="121"/>
      <c r="E73" s="121"/>
      <c r="F73" s="121"/>
      <c r="G73" s="121"/>
      <c r="H73" s="7"/>
      <c r="I73" s="8"/>
      <c r="J73" s="8">
        <f t="shared" si="14"/>
        <v>0</v>
      </c>
      <c r="K73" s="8">
        <f>SUM(K72,J73)</f>
        <v>0.31666666666666665</v>
      </c>
      <c r="L73" s="8">
        <f t="shared" si="37"/>
        <v>6.33333333333333</v>
      </c>
      <c r="M73" s="217" t="str">
        <f>IF(K73&gt;=L73,"+","-")</f>
        <v>-</v>
      </c>
      <c r="N73" s="218">
        <f>IF(K73=L73,"00:00",IF(K73&gt;L73,K73-L73,L73-K73))</f>
        <v>6.016666666666664</v>
      </c>
      <c r="O73" s="356"/>
      <c r="P73" s="357"/>
      <c r="Q73" s="58"/>
      <c r="R73" s="58"/>
      <c r="S73" s="9">
        <f>SUM(AD73:AF73)</f>
        <v>0</v>
      </c>
      <c r="T73" s="9">
        <f>SUM(AI73:AK73)</f>
        <v>0</v>
      </c>
      <c r="U73" s="9">
        <f t="shared" si="15"/>
        <v>0</v>
      </c>
      <c r="V73" s="9">
        <f t="shared" si="38"/>
        <v>0</v>
      </c>
      <c r="W73" s="9">
        <f t="shared" si="39"/>
        <v>0</v>
      </c>
      <c r="X73" s="38">
        <f t="shared" si="40"/>
        <v>0</v>
      </c>
      <c r="Y73" s="38">
        <f t="shared" si="28"/>
        <v>0</v>
      </c>
      <c r="Z73" s="10" t="str">
        <f t="shared" si="29"/>
        <v>00:00</v>
      </c>
      <c r="AA73" s="10" t="str">
        <f t="shared" si="41"/>
        <v>00:00</v>
      </c>
      <c r="AB73" s="11">
        <v>0.9166666666666666</v>
      </c>
      <c r="AC73" s="11">
        <v>0.25</v>
      </c>
      <c r="AD73" s="12">
        <f t="shared" si="30"/>
        <v>0</v>
      </c>
      <c r="AE73" s="12">
        <f t="shared" si="31"/>
        <v>0</v>
      </c>
      <c r="AF73" s="12">
        <f t="shared" si="32"/>
        <v>0</v>
      </c>
      <c r="AG73" s="9">
        <v>0.7916666666666666</v>
      </c>
      <c r="AH73" s="9">
        <v>0.9166666666666666</v>
      </c>
      <c r="AI73" s="9" t="str">
        <f t="shared" si="33"/>
        <v>00:00</v>
      </c>
      <c r="AJ73" s="9" t="str">
        <f t="shared" si="34"/>
        <v>00:00</v>
      </c>
      <c r="AK73" s="9" t="str">
        <f t="shared" si="35"/>
        <v>00:00</v>
      </c>
      <c r="AL73" s="125">
        <f t="shared" si="19"/>
        <v>0</v>
      </c>
      <c r="AM73" s="125">
        <f t="shared" si="20"/>
        <v>0</v>
      </c>
      <c r="AN73" s="125">
        <f t="shared" si="21"/>
        <v>0</v>
      </c>
      <c r="AO73" s="125">
        <f t="shared" si="22"/>
        <v>0</v>
      </c>
      <c r="AP73" s="55"/>
      <c r="AQ73" s="55"/>
      <c r="AR73" s="55"/>
      <c r="AS73" s="55"/>
      <c r="AT73" s="55"/>
      <c r="AU73" s="55"/>
      <c r="AV73" s="55"/>
      <c r="AW73" s="55"/>
      <c r="AX73" s="55"/>
    </row>
    <row r="74" spans="1:50" ht="12.75">
      <c r="A74" s="205">
        <v>42855</v>
      </c>
      <c r="B74" s="133">
        <v>4</v>
      </c>
      <c r="C74" s="145" t="s">
        <v>117</v>
      </c>
      <c r="D74" s="121"/>
      <c r="E74" s="121"/>
      <c r="F74" s="121"/>
      <c r="G74" s="121"/>
      <c r="H74" s="7"/>
      <c r="I74" s="8"/>
      <c r="J74" s="8">
        <f t="shared" si="14"/>
        <v>0</v>
      </c>
      <c r="K74" s="8">
        <f>SUM(K73,J74)</f>
        <v>0.31666666666666665</v>
      </c>
      <c r="L74" s="219">
        <f t="shared" si="37"/>
        <v>6.33333333333333</v>
      </c>
      <c r="M74" s="194" t="str">
        <f>IF(K74&gt;=L74,"+","-")</f>
        <v>-</v>
      </c>
      <c r="N74" s="195">
        <f>IF(K74=L74,"00:00",IF(K74&gt;L74,K74-L74,L74-K74))</f>
        <v>6.016666666666664</v>
      </c>
      <c r="O74" s="371"/>
      <c r="P74" s="357"/>
      <c r="Q74" s="58"/>
      <c r="R74" s="58"/>
      <c r="S74" s="9">
        <f>SUM(AD74:AF74)</f>
        <v>0</v>
      </c>
      <c r="T74" s="9">
        <f>SUM(AI74:AK74)</f>
        <v>0</v>
      </c>
      <c r="U74" s="9">
        <f t="shared" si="15"/>
        <v>0</v>
      </c>
      <c r="V74" s="9">
        <f t="shared" si="38"/>
        <v>0</v>
      </c>
      <c r="W74" s="9">
        <f t="shared" si="39"/>
        <v>0</v>
      </c>
      <c r="X74" s="38">
        <f t="shared" si="40"/>
        <v>0</v>
      </c>
      <c r="Y74" s="38">
        <f t="shared" si="28"/>
        <v>0</v>
      </c>
      <c r="Z74" s="10" t="str">
        <f t="shared" si="29"/>
        <v>00:00</v>
      </c>
      <c r="AA74" s="10" t="str">
        <f t="shared" si="41"/>
        <v>00:00</v>
      </c>
      <c r="AB74" s="11">
        <v>0.9166666666666666</v>
      </c>
      <c r="AC74" s="11">
        <v>0.25</v>
      </c>
      <c r="AD74" s="12">
        <f t="shared" si="30"/>
        <v>0</v>
      </c>
      <c r="AE74" s="12">
        <f t="shared" si="31"/>
        <v>0</v>
      </c>
      <c r="AF74" s="12">
        <f t="shared" si="32"/>
        <v>0</v>
      </c>
      <c r="AG74" s="9">
        <v>0.7916666666666666</v>
      </c>
      <c r="AH74" s="9">
        <v>0.9166666666666666</v>
      </c>
      <c r="AI74" s="9" t="str">
        <f t="shared" si="33"/>
        <v>00:00</v>
      </c>
      <c r="AJ74" s="9" t="str">
        <f t="shared" si="34"/>
        <v>00:00</v>
      </c>
      <c r="AK74" s="9" t="str">
        <f t="shared" si="35"/>
        <v>00:00</v>
      </c>
      <c r="AL74" s="125">
        <f t="shared" si="19"/>
        <v>0</v>
      </c>
      <c r="AM74" s="125">
        <f t="shared" si="20"/>
        <v>0</v>
      </c>
      <c r="AN74" s="125">
        <f t="shared" si="21"/>
        <v>0</v>
      </c>
      <c r="AO74" s="125">
        <f>AL74+AM74++AN74+AA74</f>
        <v>0</v>
      </c>
      <c r="AP74" s="55"/>
      <c r="AQ74" s="55"/>
      <c r="AR74" s="55"/>
      <c r="AS74" s="55"/>
      <c r="AT74" s="55"/>
      <c r="AU74" s="55"/>
      <c r="AV74" s="55"/>
      <c r="AW74" s="55"/>
      <c r="AX74" s="55"/>
    </row>
    <row r="75" spans="1:21" s="115" customFormat="1" ht="12.75">
      <c r="A75" s="220"/>
      <c r="B75" s="220"/>
      <c r="C75" s="112"/>
      <c r="D75" s="220"/>
      <c r="E75" s="220"/>
      <c r="F75" s="220"/>
      <c r="G75" s="220"/>
      <c r="H75" s="220"/>
      <c r="I75" s="220"/>
      <c r="J75" s="220"/>
      <c r="K75" s="197" t="s">
        <v>87</v>
      </c>
      <c r="L75" s="198"/>
      <c r="M75" s="208" t="str">
        <f>M74</f>
        <v>-</v>
      </c>
      <c r="N75" s="209">
        <f>N74</f>
        <v>6.016666666666664</v>
      </c>
      <c r="O75" s="220"/>
      <c r="P75" s="220"/>
      <c r="Q75" s="116"/>
      <c r="R75" s="116"/>
      <c r="S75" s="117">
        <f>SUM(S45:S74)</f>
        <v>0</v>
      </c>
      <c r="T75" s="117">
        <f>SUM(T45:T74)</f>
        <v>0</v>
      </c>
      <c r="U75" s="118">
        <f>SUM(U45:U74)</f>
        <v>0</v>
      </c>
    </row>
    <row r="76" spans="7:25" s="115" customFormat="1" ht="12.75">
      <c r="G76" s="150">
        <f>IF('jan-feb'!K3="+",L76,L76+H76)</f>
        <v>14.033333333333326</v>
      </c>
      <c r="H76" s="150" t="str">
        <f>IF('jan-feb'!L3-"10:00"&gt;0,"10:00",'jan-feb'!L3)</f>
        <v>10:00</v>
      </c>
      <c r="K76" s="118">
        <f>K74+K38+'jan-feb'!N77</f>
        <v>0.31666666666666665</v>
      </c>
      <c r="L76" s="118">
        <f>L74+L38</f>
        <v>13.61666666666666</v>
      </c>
      <c r="M76" s="115" t="str">
        <f>IF(K76&gt;L76,"+","-")</f>
        <v>-</v>
      </c>
      <c r="N76" s="118">
        <f>IF(K76=L76,"00:00",IF(K76&gt;L76,K76-L76,L76-K76))</f>
        <v>13.299999999999994</v>
      </c>
      <c r="O76" s="118" t="str">
        <f>IF(M76="-","00:00",N76)</f>
        <v>00:00</v>
      </c>
      <c r="P76" s="118"/>
      <c r="Q76" s="119"/>
      <c r="R76" s="119"/>
      <c r="S76" s="118">
        <f>SUM(S8:S75)</f>
        <v>0</v>
      </c>
      <c r="T76" s="118">
        <f>SUM(T8:T75)</f>
        <v>0</v>
      </c>
      <c r="U76" s="118">
        <f>SUM(U8:U75)</f>
        <v>0</v>
      </c>
      <c r="V76" s="118">
        <f>V74</f>
        <v>0</v>
      </c>
      <c r="W76" s="118">
        <f>W74</f>
        <v>0</v>
      </c>
      <c r="X76" s="120">
        <f>SUM(X8:X75)</f>
        <v>1</v>
      </c>
      <c r="Y76" s="120">
        <f>SUM(Y8:Y75)</f>
        <v>0</v>
      </c>
    </row>
    <row r="77" spans="1:18" s="115" customFormat="1" ht="12.75">
      <c r="A77" s="55"/>
      <c r="B77" s="55"/>
      <c r="C77" s="55"/>
      <c r="D77" s="55"/>
      <c r="E77" s="55"/>
      <c r="F77" s="55"/>
      <c r="G77" s="55"/>
      <c r="H77" s="226">
        <v>1.25</v>
      </c>
      <c r="I77" s="55"/>
      <c r="J77" s="221"/>
      <c r="K77" s="222"/>
      <c r="L77" s="223" t="s">
        <v>138</v>
      </c>
      <c r="M77" s="224"/>
      <c r="N77" s="227">
        <v>0</v>
      </c>
      <c r="O77" s="225">
        <f>IF(N77&gt;H77,"&lt;&lt;== aantal is te groot !!",IF(N77&lt;L3,"","&lt;&lt;== onvoldoende overuren"))</f>
      </c>
      <c r="P77" s="55"/>
      <c r="Q77" s="116"/>
      <c r="R77" s="116"/>
    </row>
    <row r="78" spans="3:18" s="115" customFormat="1" ht="12.75">
      <c r="C78" s="55"/>
      <c r="J78" s="147"/>
      <c r="K78" s="147"/>
      <c r="L78" s="147"/>
      <c r="M78" s="147"/>
      <c r="N78" s="147"/>
      <c r="Q78" s="116"/>
      <c r="R78" s="116"/>
    </row>
    <row r="79" spans="3:18" s="115" customFormat="1" ht="12.75">
      <c r="C79" s="55"/>
      <c r="J79" s="147"/>
      <c r="K79" s="147"/>
      <c r="L79" s="147"/>
      <c r="M79" s="147"/>
      <c r="N79" s="147"/>
      <c r="Q79" s="116"/>
      <c r="R79" s="116"/>
    </row>
    <row r="80" spans="3:18" s="115" customFormat="1" ht="12.75">
      <c r="C80" s="55"/>
      <c r="J80" s="147"/>
      <c r="K80" s="147"/>
      <c r="L80" s="147"/>
      <c r="M80" s="147"/>
      <c r="N80" s="147"/>
      <c r="Q80" s="116"/>
      <c r="R80" s="116"/>
    </row>
    <row r="81" spans="3:18" s="115" customFormat="1" ht="12.75">
      <c r="C81" s="55"/>
      <c r="J81" s="147"/>
      <c r="K81" s="147"/>
      <c r="L81" s="147"/>
      <c r="M81" s="147"/>
      <c r="N81" s="147"/>
      <c r="Q81" s="116"/>
      <c r="R81" s="116"/>
    </row>
    <row r="82" spans="3:18" s="115" customFormat="1" ht="12.75">
      <c r="C82" s="55"/>
      <c r="J82" s="147"/>
      <c r="K82" s="147"/>
      <c r="L82" s="147"/>
      <c r="M82" s="147"/>
      <c r="N82" s="147"/>
      <c r="Q82" s="116"/>
      <c r="R82" s="116"/>
    </row>
    <row r="83" spans="3:18" s="115" customFormat="1" ht="12.75">
      <c r="C83" s="55"/>
      <c r="J83" s="147"/>
      <c r="K83" s="147"/>
      <c r="L83" s="147"/>
      <c r="M83" s="147"/>
      <c r="N83" s="147"/>
      <c r="Q83" s="116"/>
      <c r="R83" s="116"/>
    </row>
    <row r="84" spans="3:18" s="115" customFormat="1" ht="12.75">
      <c r="C84" s="55"/>
      <c r="J84" s="147"/>
      <c r="K84" s="147"/>
      <c r="L84" s="147"/>
      <c r="M84" s="147"/>
      <c r="N84" s="147"/>
      <c r="Q84" s="116"/>
      <c r="R84" s="116"/>
    </row>
    <row r="85" spans="3:18" s="115" customFormat="1" ht="12.75">
      <c r="C85" s="55"/>
      <c r="J85" s="147"/>
      <c r="K85" s="147"/>
      <c r="L85" s="147"/>
      <c r="M85" s="147"/>
      <c r="N85" s="147"/>
      <c r="Q85" s="116"/>
      <c r="R85" s="116"/>
    </row>
    <row r="86" spans="3:18" s="115" customFormat="1" ht="12.75">
      <c r="C86" s="55"/>
      <c r="J86" s="147"/>
      <c r="K86" s="147"/>
      <c r="L86" s="147"/>
      <c r="M86" s="147"/>
      <c r="N86" s="147"/>
      <c r="Q86" s="116"/>
      <c r="R86" s="116"/>
    </row>
    <row r="87" spans="3:18" s="115" customFormat="1" ht="12.75">
      <c r="C87" s="55"/>
      <c r="J87" s="147"/>
      <c r="K87" s="147"/>
      <c r="L87" s="147"/>
      <c r="M87" s="147"/>
      <c r="N87" s="147"/>
      <c r="Q87" s="116"/>
      <c r="R87" s="116"/>
    </row>
    <row r="88" spans="3:18" s="115" customFormat="1" ht="12.75">
      <c r="C88" s="55"/>
      <c r="J88" s="147"/>
      <c r="K88" s="147"/>
      <c r="L88" s="147"/>
      <c r="M88" s="147"/>
      <c r="N88" s="147"/>
      <c r="Q88" s="116"/>
      <c r="R88" s="116"/>
    </row>
    <row r="89" spans="3:18" s="115" customFormat="1" ht="12.75">
      <c r="C89" s="55"/>
      <c r="J89" s="147"/>
      <c r="K89" s="147"/>
      <c r="L89" s="147"/>
      <c r="M89" s="147"/>
      <c r="N89" s="147"/>
      <c r="Q89" s="116"/>
      <c r="R89" s="116"/>
    </row>
    <row r="90" spans="3:18" s="115" customFormat="1" ht="12.75">
      <c r="C90" s="55"/>
      <c r="J90" s="147"/>
      <c r="K90" s="147"/>
      <c r="L90" s="147"/>
      <c r="M90" s="147"/>
      <c r="N90" s="147"/>
      <c r="Q90" s="116"/>
      <c r="R90" s="116"/>
    </row>
    <row r="91" spans="3:18" s="115" customFormat="1" ht="12.75">
      <c r="C91" s="55"/>
      <c r="J91" s="147"/>
      <c r="K91" s="147"/>
      <c r="L91" s="147"/>
      <c r="M91" s="147"/>
      <c r="N91" s="147"/>
      <c r="Q91" s="116"/>
      <c r="R91" s="116"/>
    </row>
    <row r="92" spans="3:18" s="115" customFormat="1" ht="12.75">
      <c r="C92" s="55"/>
      <c r="J92" s="147"/>
      <c r="K92" s="147"/>
      <c r="L92" s="147"/>
      <c r="M92" s="147"/>
      <c r="N92" s="147"/>
      <c r="Q92" s="116"/>
      <c r="R92" s="116"/>
    </row>
    <row r="93" spans="3:18" s="115" customFormat="1" ht="12.75">
      <c r="C93" s="55"/>
      <c r="J93" s="147"/>
      <c r="K93" s="147"/>
      <c r="L93" s="147"/>
      <c r="M93" s="147"/>
      <c r="N93" s="147"/>
      <c r="Q93" s="116"/>
      <c r="R93" s="116"/>
    </row>
    <row r="94" spans="3:18" s="115" customFormat="1" ht="12.75">
      <c r="C94" s="55"/>
      <c r="J94" s="147"/>
      <c r="K94" s="147"/>
      <c r="L94" s="147"/>
      <c r="M94" s="147"/>
      <c r="N94" s="147"/>
      <c r="Q94" s="116"/>
      <c r="R94" s="116"/>
    </row>
    <row r="95" spans="3:18" s="115" customFormat="1" ht="12.75">
      <c r="C95" s="55"/>
      <c r="J95" s="147"/>
      <c r="K95" s="147"/>
      <c r="L95" s="147"/>
      <c r="M95" s="147"/>
      <c r="N95" s="147"/>
      <c r="Q95" s="116"/>
      <c r="R95" s="116"/>
    </row>
    <row r="96" spans="3:18" s="115" customFormat="1" ht="12.75">
      <c r="C96" s="55"/>
      <c r="J96" s="147"/>
      <c r="K96" s="147"/>
      <c r="L96" s="147"/>
      <c r="M96" s="147"/>
      <c r="N96" s="147"/>
      <c r="Q96" s="116"/>
      <c r="R96" s="116"/>
    </row>
    <row r="97" spans="3:18" s="115" customFormat="1" ht="12.75">
      <c r="C97" s="55"/>
      <c r="J97" s="147"/>
      <c r="K97" s="147"/>
      <c r="L97" s="147"/>
      <c r="M97" s="147"/>
      <c r="N97" s="147"/>
      <c r="Q97" s="116"/>
      <c r="R97" s="116"/>
    </row>
    <row r="98" spans="3:18" s="115" customFormat="1" ht="12.75">
      <c r="C98" s="55"/>
      <c r="J98" s="147"/>
      <c r="K98" s="147"/>
      <c r="L98" s="147"/>
      <c r="M98" s="147"/>
      <c r="N98" s="147"/>
      <c r="Q98" s="116"/>
      <c r="R98" s="116"/>
    </row>
    <row r="99" spans="3:18" s="115" customFormat="1" ht="12.75">
      <c r="C99" s="55"/>
      <c r="J99" s="147"/>
      <c r="K99" s="147"/>
      <c r="L99" s="147"/>
      <c r="M99" s="147"/>
      <c r="N99" s="147"/>
      <c r="Q99" s="116"/>
      <c r="R99" s="116"/>
    </row>
    <row r="100" spans="3:18" s="115" customFormat="1" ht="12.75">
      <c r="C100" s="55"/>
      <c r="J100" s="147"/>
      <c r="K100" s="147"/>
      <c r="L100" s="147"/>
      <c r="M100" s="147"/>
      <c r="N100" s="147"/>
      <c r="Q100" s="116"/>
      <c r="R100" s="116"/>
    </row>
  </sheetData>
  <sheetProtection/>
  <mergeCells count="85">
    <mergeCell ref="O65:P65"/>
    <mergeCell ref="O66:P66"/>
    <mergeCell ref="O67:P67"/>
    <mergeCell ref="I4:J4"/>
    <mergeCell ref="O56:P56"/>
    <mergeCell ref="O57:P57"/>
    <mergeCell ref="O58:P58"/>
    <mergeCell ref="O38:P38"/>
    <mergeCell ref="O32:P32"/>
    <mergeCell ref="O33:P33"/>
    <mergeCell ref="O68:P68"/>
    <mergeCell ref="O61:P61"/>
    <mergeCell ref="O50:P50"/>
    <mergeCell ref="O53:P53"/>
    <mergeCell ref="O54:P54"/>
    <mergeCell ref="O49:P49"/>
    <mergeCell ref="O55:P55"/>
    <mergeCell ref="O62:P62"/>
    <mergeCell ref="O63:P63"/>
    <mergeCell ref="O64:P64"/>
    <mergeCell ref="O74:P74"/>
    <mergeCell ref="O70:P70"/>
    <mergeCell ref="O71:P71"/>
    <mergeCell ref="O72:P72"/>
    <mergeCell ref="O73:P73"/>
    <mergeCell ref="O69:P69"/>
    <mergeCell ref="O34:P34"/>
    <mergeCell ref="O35:P35"/>
    <mergeCell ref="O51:P51"/>
    <mergeCell ref="O52:P52"/>
    <mergeCell ref="O45:P45"/>
    <mergeCell ref="O46:P46"/>
    <mergeCell ref="O47:P47"/>
    <mergeCell ref="O48:P48"/>
    <mergeCell ref="O18:P18"/>
    <mergeCell ref="O19:P19"/>
    <mergeCell ref="O59:P59"/>
    <mergeCell ref="O60:P60"/>
    <mergeCell ref="O22:P22"/>
    <mergeCell ref="O23:P23"/>
    <mergeCell ref="O36:P36"/>
    <mergeCell ref="O37:P37"/>
    <mergeCell ref="O26:P26"/>
    <mergeCell ref="O27:P27"/>
    <mergeCell ref="O14:P14"/>
    <mergeCell ref="O15:P15"/>
    <mergeCell ref="O16:P16"/>
    <mergeCell ref="O17:P17"/>
    <mergeCell ref="O30:P30"/>
    <mergeCell ref="O31:P31"/>
    <mergeCell ref="O24:P24"/>
    <mergeCell ref="O25:P25"/>
    <mergeCell ref="O28:P28"/>
    <mergeCell ref="O29:P29"/>
    <mergeCell ref="O20:P20"/>
    <mergeCell ref="O21:P21"/>
    <mergeCell ref="AI6:AK6"/>
    <mergeCell ref="O6:P7"/>
    <mergeCell ref="S6:S7"/>
    <mergeCell ref="T6:T7"/>
    <mergeCell ref="U6:U7"/>
    <mergeCell ref="AB6:AC6"/>
    <mergeCell ref="AD6:AF6"/>
    <mergeCell ref="AG6:AH6"/>
    <mergeCell ref="O12:P12"/>
    <mergeCell ref="O13:P13"/>
    <mergeCell ref="O8:P8"/>
    <mergeCell ref="O9:P9"/>
    <mergeCell ref="O10:P10"/>
    <mergeCell ref="O11:P11"/>
    <mergeCell ref="I5:L5"/>
    <mergeCell ref="H6:H7"/>
    <mergeCell ref="I6:I7"/>
    <mergeCell ref="J6:J7"/>
    <mergeCell ref="K6:K7"/>
    <mergeCell ref="L6:L7"/>
    <mergeCell ref="D5:H5"/>
    <mergeCell ref="F6:F7"/>
    <mergeCell ref="G6:G7"/>
    <mergeCell ref="A6:A7"/>
    <mergeCell ref="B6:B7"/>
    <mergeCell ref="D6:D7"/>
    <mergeCell ref="E6:E7"/>
    <mergeCell ref="AL6:AN6"/>
    <mergeCell ref="M6:N7"/>
  </mergeCells>
  <conditionalFormatting sqref="C8:C38 C45:C74">
    <cfRule type="cellIs" priority="1" dxfId="7" operator="equal" stopIfTrue="1">
      <formula>"N"</formula>
    </cfRule>
    <cfRule type="cellIs" priority="2" dxfId="6" operator="equal" stopIfTrue="1">
      <formula>"J"</formula>
    </cfRule>
  </conditionalFormatting>
  <conditionalFormatting sqref="A8:A38 A45:A74">
    <cfRule type="cellIs" priority="3" dxfId="5" operator="equal" stopIfTrue="1">
      <formula>$I$5</formula>
    </cfRule>
    <cfRule type="expression" priority="4" dxfId="1" stopIfTrue="1">
      <formula>B8=4</formula>
    </cfRule>
    <cfRule type="expression" priority="5" dxfId="3" stopIfTrue="1">
      <formula>B8=7</formula>
    </cfRule>
  </conditionalFormatting>
  <conditionalFormatting sqref="B8:B38 B45:B74">
    <cfRule type="cellIs" priority="6" dxfId="2" operator="between" stopIfTrue="1">
      <formula>7.999</formula>
      <formula>9.0001</formula>
    </cfRule>
    <cfRule type="cellIs" priority="7" dxfId="1" operator="between" stopIfTrue="1">
      <formula>3.9999</formula>
      <formula>4.0001</formula>
    </cfRule>
    <cfRule type="cellIs" priority="8" dxfId="0" operator="between" stopIfTrue="1">
      <formula>6.999</formula>
      <formula>7.00001</formula>
    </cfRule>
  </conditionalFormatting>
  <printOptions horizontalCentered="1"/>
  <pageMargins left="0.7874015748031497" right="0.7874015748031497" top="1.141732283464567" bottom="0.9055118110236221" header="0.5118110236220472" footer="3.9763779527559056"/>
  <pageSetup fitToHeight="1" fitToWidth="1" horizontalDpi="360" verticalDpi="36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AY100"/>
  <sheetViews>
    <sheetView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50" sqref="B50"/>
    </sheetView>
  </sheetViews>
  <sheetFormatPr defaultColWidth="9.140625" defaultRowHeight="12.75"/>
  <cols>
    <col min="1" max="1" width="13.00390625" style="0" customWidth="1"/>
    <col min="3" max="3" width="3.28125" style="0" customWidth="1"/>
    <col min="4" max="4" width="9.57421875" style="0" bestFit="1" customWidth="1"/>
    <col min="5" max="5" width="9.28125" style="0" bestFit="1" customWidth="1"/>
    <col min="7" max="7" width="10.8515625" style="0" bestFit="1" customWidth="1"/>
    <col min="10" max="12" width="9.28125" style="0" bestFit="1" customWidth="1"/>
    <col min="13" max="13" width="3.00390625" style="0" customWidth="1"/>
    <col min="14" max="14" width="7.8515625" style="0" customWidth="1"/>
    <col min="15" max="16" width="10.00390625" style="47" customWidth="1"/>
    <col min="17" max="18" width="7.140625" style="26" customWidth="1"/>
    <col min="19" max="19" width="9.140625" style="0" hidden="1" customWidth="1"/>
    <col min="20" max="20" width="11.00390625" style="0" hidden="1" customWidth="1"/>
    <col min="21" max="22" width="9.140625" style="0" hidden="1" customWidth="1"/>
    <col min="23" max="23" width="10.8515625" style="0" hidden="1" customWidth="1"/>
    <col min="24" max="25" width="5.28125" style="0" hidden="1" customWidth="1"/>
    <col min="26" max="41" width="9.140625" style="0" hidden="1" customWidth="1"/>
  </cols>
  <sheetData>
    <row r="1" spans="1:51" ht="12.75">
      <c r="A1" s="13" t="s">
        <v>30</v>
      </c>
      <c r="B1" s="44">
        <v>1</v>
      </c>
      <c r="C1" s="56"/>
      <c r="D1" s="22" t="s">
        <v>62</v>
      </c>
      <c r="E1" s="45"/>
      <c r="F1" s="46">
        <v>6</v>
      </c>
      <c r="G1" s="135" t="s">
        <v>31</v>
      </c>
      <c r="H1" s="64">
        <f>'mar-apr'!H3</f>
        <v>11.083333333333332</v>
      </c>
      <c r="I1" s="15" t="s">
        <v>32</v>
      </c>
      <c r="J1" s="16"/>
      <c r="K1" s="16"/>
      <c r="L1" s="67">
        <f>G76</f>
        <v>14.666666666666659</v>
      </c>
      <c r="M1" s="62"/>
      <c r="N1" s="63"/>
      <c r="O1" s="80" t="s">
        <v>71</v>
      </c>
      <c r="P1" s="80" t="s">
        <v>72</v>
      </c>
      <c r="Q1" s="56"/>
      <c r="R1" s="56"/>
      <c r="S1" s="55"/>
      <c r="T1" s="55"/>
      <c r="U1" s="55"/>
      <c r="V1" s="55"/>
      <c r="W1" s="56"/>
      <c r="X1" s="56"/>
      <c r="Y1" s="56"/>
      <c r="Z1" s="59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</row>
    <row r="2" spans="1:51" ht="12.75">
      <c r="A2" s="17" t="s">
        <v>38</v>
      </c>
      <c r="B2" s="18">
        <v>2</v>
      </c>
      <c r="C2" s="56"/>
      <c r="D2" s="153" t="s">
        <v>127</v>
      </c>
      <c r="E2" s="154"/>
      <c r="F2" s="155">
        <v>7</v>
      </c>
      <c r="G2" s="137" t="s">
        <v>33</v>
      </c>
      <c r="H2" s="65">
        <f>W75</f>
        <v>0</v>
      </c>
      <c r="I2" s="20" t="s">
        <v>141</v>
      </c>
      <c r="J2" s="21"/>
      <c r="K2" s="21"/>
      <c r="L2" s="68">
        <f>K76</f>
        <v>0.95</v>
      </c>
      <c r="M2" s="70" t="s">
        <v>69</v>
      </c>
      <c r="N2" s="54"/>
      <c r="O2" s="77">
        <f>S39</f>
        <v>0</v>
      </c>
      <c r="P2" s="77">
        <f>S75</f>
        <v>0</v>
      </c>
      <c r="Q2" s="56"/>
      <c r="R2" s="56"/>
      <c r="S2" s="55"/>
      <c r="T2" s="55"/>
      <c r="U2" s="55"/>
      <c r="V2" s="55"/>
      <c r="W2" s="56"/>
      <c r="X2" s="56"/>
      <c r="Y2" s="56"/>
      <c r="Z2" s="59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128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2.75">
      <c r="A3" s="22" t="s">
        <v>35</v>
      </c>
      <c r="B3" s="18">
        <v>3</v>
      </c>
      <c r="C3" s="56"/>
      <c r="D3" s="93" t="s">
        <v>63</v>
      </c>
      <c r="E3" s="94"/>
      <c r="F3" s="95">
        <v>8</v>
      </c>
      <c r="G3" s="137" t="s">
        <v>36</v>
      </c>
      <c r="H3" s="65">
        <f>H1-H2</f>
        <v>11.083333333333332</v>
      </c>
      <c r="I3" s="20" t="s">
        <v>36</v>
      </c>
      <c r="J3" s="21"/>
      <c r="K3" s="35" t="str">
        <f>IF(L2&gt;L1,"+","-")</f>
        <v>-</v>
      </c>
      <c r="L3" s="68">
        <f>IF(L1=L2,"00:00",IF(L1&gt;L2,L1-L2,L2-L1))</f>
        <v>13.71666666666666</v>
      </c>
      <c r="M3" s="61" t="s">
        <v>70</v>
      </c>
      <c r="N3" s="69"/>
      <c r="O3" s="78">
        <f>T39</f>
        <v>0</v>
      </c>
      <c r="P3" s="78">
        <f>T75</f>
        <v>0</v>
      </c>
      <c r="Q3" s="56"/>
      <c r="R3" s="56"/>
      <c r="S3" s="55"/>
      <c r="T3" s="55"/>
      <c r="U3" s="55"/>
      <c r="V3" s="55"/>
      <c r="W3" s="56"/>
      <c r="X3" s="56"/>
      <c r="Y3" s="60"/>
      <c r="Z3" s="59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128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</row>
    <row r="4" spans="1:51" ht="13.5" thickBot="1">
      <c r="A4" s="91" t="s">
        <v>39</v>
      </c>
      <c r="B4" s="92">
        <v>4</v>
      </c>
      <c r="C4" s="146"/>
      <c r="D4" s="96" t="s">
        <v>64</v>
      </c>
      <c r="E4" s="97"/>
      <c r="F4" s="98">
        <v>9</v>
      </c>
      <c r="G4" s="138" t="s">
        <v>37</v>
      </c>
      <c r="H4" s="66">
        <f>H3/werkuren</f>
        <v>35</v>
      </c>
      <c r="I4" s="364" t="s">
        <v>109</v>
      </c>
      <c r="J4" s="364"/>
      <c r="K4" s="21"/>
      <c r="L4" s="134">
        <f>($O$2+$P$2)*35%+($O$3+$P$3)*20%+$O$4+$P$4+O76-N77</f>
        <v>0</v>
      </c>
      <c r="M4" s="148" t="s">
        <v>118</v>
      </c>
      <c r="N4" s="71"/>
      <c r="O4" s="139">
        <f>U39</f>
        <v>0</v>
      </c>
      <c r="P4" s="79">
        <f>U75</f>
        <v>0</v>
      </c>
      <c r="Q4" s="56"/>
      <c r="R4" s="56"/>
      <c r="S4" s="55"/>
      <c r="T4" s="55"/>
      <c r="U4" s="55"/>
      <c r="V4" s="55"/>
      <c r="W4" s="56"/>
      <c r="X4" s="56"/>
      <c r="Y4" s="56"/>
      <c r="Z4" s="59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</row>
    <row r="5" spans="1:51" ht="15.75">
      <c r="A5" s="17" t="s">
        <v>40</v>
      </c>
      <c r="B5" s="23">
        <v>5</v>
      </c>
      <c r="C5" s="55"/>
      <c r="D5" s="336" t="str">
        <f>legende!C3</f>
        <v>naam voornaam</v>
      </c>
      <c r="E5" s="336"/>
      <c r="F5" s="336"/>
      <c r="G5" s="336"/>
      <c r="H5" s="336"/>
      <c r="I5" s="345">
        <f ca="1">TODAY()</f>
        <v>42696</v>
      </c>
      <c r="J5" s="345"/>
      <c r="K5" s="345"/>
      <c r="L5" s="345"/>
      <c r="M5" s="72" t="s">
        <v>68</v>
      </c>
      <c r="N5" s="73"/>
      <c r="O5" s="81" t="str">
        <f>IF(M38="-",M38,N38)</f>
        <v>-</v>
      </c>
      <c r="P5" s="81" t="str">
        <f>IF(M75="-",M75,N75)</f>
        <v>-</v>
      </c>
      <c r="Q5" s="56"/>
      <c r="R5" s="56"/>
      <c r="S5" s="55"/>
      <c r="T5" s="55"/>
      <c r="U5" s="55"/>
      <c r="V5" s="55"/>
      <c r="W5" s="56"/>
      <c r="X5" s="56"/>
      <c r="Y5" s="56"/>
      <c r="Z5" s="59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</row>
    <row r="6" spans="1:51" ht="12.75">
      <c r="A6" s="343" t="s">
        <v>0</v>
      </c>
      <c r="B6" s="343" t="s">
        <v>1</v>
      </c>
      <c r="C6" s="143" t="s">
        <v>119</v>
      </c>
      <c r="D6" s="343" t="s">
        <v>2</v>
      </c>
      <c r="E6" s="343" t="s">
        <v>3</v>
      </c>
      <c r="F6" s="343" t="s">
        <v>2</v>
      </c>
      <c r="G6" s="343" t="s">
        <v>3</v>
      </c>
      <c r="H6" s="343" t="s">
        <v>2</v>
      </c>
      <c r="I6" s="343" t="s">
        <v>3</v>
      </c>
      <c r="J6" s="346" t="s">
        <v>4</v>
      </c>
      <c r="K6" s="346" t="s">
        <v>5</v>
      </c>
      <c r="L6" s="346" t="s">
        <v>6</v>
      </c>
      <c r="M6" s="348" t="s">
        <v>7</v>
      </c>
      <c r="N6" s="349"/>
      <c r="O6" s="339" t="s">
        <v>67</v>
      </c>
      <c r="P6" s="340"/>
      <c r="Q6" s="57"/>
      <c r="R6" s="57"/>
      <c r="S6" s="361" t="s">
        <v>8</v>
      </c>
      <c r="T6" s="337" t="s">
        <v>9</v>
      </c>
      <c r="U6" s="360" t="s">
        <v>10</v>
      </c>
      <c r="V6" s="52" t="s">
        <v>65</v>
      </c>
      <c r="W6" s="42" t="s">
        <v>38</v>
      </c>
      <c r="X6" s="40"/>
      <c r="Y6" s="36" t="s">
        <v>61</v>
      </c>
      <c r="Z6" s="1"/>
      <c r="AA6" s="1"/>
      <c r="AB6" s="350" t="s">
        <v>11</v>
      </c>
      <c r="AC6" s="350"/>
      <c r="AD6" s="350" t="s">
        <v>11</v>
      </c>
      <c r="AE6" s="350"/>
      <c r="AF6" s="350"/>
      <c r="AG6" s="355" t="s">
        <v>12</v>
      </c>
      <c r="AH6" s="355"/>
      <c r="AI6" s="355" t="s">
        <v>12</v>
      </c>
      <c r="AJ6" s="355"/>
      <c r="AK6" s="355"/>
      <c r="AL6" s="365" t="s">
        <v>110</v>
      </c>
      <c r="AM6" s="366"/>
      <c r="AN6" s="366"/>
      <c r="AO6" s="127"/>
      <c r="AP6" s="55"/>
      <c r="AQ6" s="55"/>
      <c r="AR6" s="55"/>
      <c r="AS6" s="55"/>
      <c r="AT6" s="55"/>
      <c r="AU6" s="55"/>
      <c r="AV6" s="55"/>
      <c r="AW6" s="55"/>
      <c r="AX6" s="55"/>
      <c r="AY6" s="55"/>
    </row>
    <row r="7" spans="1:51" ht="12.75">
      <c r="A7" s="344"/>
      <c r="B7" s="344"/>
      <c r="C7" s="144" t="s">
        <v>120</v>
      </c>
      <c r="D7" s="344"/>
      <c r="E7" s="344"/>
      <c r="F7" s="344"/>
      <c r="G7" s="344"/>
      <c r="H7" s="344"/>
      <c r="I7" s="344"/>
      <c r="J7" s="347"/>
      <c r="K7" s="347"/>
      <c r="L7" s="347"/>
      <c r="M7" s="348"/>
      <c r="N7" s="349"/>
      <c r="O7" s="341"/>
      <c r="P7" s="342"/>
      <c r="Q7" s="57"/>
      <c r="R7" s="57"/>
      <c r="S7" s="361"/>
      <c r="T7" s="338"/>
      <c r="U7" s="360"/>
      <c r="V7" s="53" t="s">
        <v>66</v>
      </c>
      <c r="W7" s="43" t="s">
        <v>51</v>
      </c>
      <c r="X7" s="41" t="s">
        <v>60</v>
      </c>
      <c r="Y7" s="37" t="s">
        <v>60</v>
      </c>
      <c r="Z7" s="5" t="s">
        <v>23</v>
      </c>
      <c r="AA7" s="5" t="s">
        <v>24</v>
      </c>
      <c r="AB7" s="2" t="s">
        <v>25</v>
      </c>
      <c r="AC7" s="2" t="s">
        <v>26</v>
      </c>
      <c r="AD7" s="2" t="s">
        <v>27</v>
      </c>
      <c r="AE7" s="2" t="s">
        <v>28</v>
      </c>
      <c r="AF7" s="2" t="s">
        <v>29</v>
      </c>
      <c r="AG7" s="3" t="s">
        <v>25</v>
      </c>
      <c r="AH7" s="3" t="s">
        <v>26</v>
      </c>
      <c r="AI7" s="3" t="s">
        <v>27</v>
      </c>
      <c r="AJ7" s="3" t="s">
        <v>28</v>
      </c>
      <c r="AK7" s="3" t="s">
        <v>29</v>
      </c>
      <c r="AL7" s="126"/>
      <c r="AM7" s="126"/>
      <c r="AN7" s="126"/>
      <c r="AO7" s="126"/>
      <c r="AP7" s="55"/>
      <c r="AQ7" s="55"/>
      <c r="AR7" s="55"/>
      <c r="AS7" s="55"/>
      <c r="AT7" s="55"/>
      <c r="AU7" s="55"/>
      <c r="AV7" s="55"/>
      <c r="AW7" s="55"/>
      <c r="AX7" s="55"/>
      <c r="AY7" s="55"/>
    </row>
    <row r="8" spans="1:51" ht="12.75">
      <c r="A8" s="193">
        <v>42856</v>
      </c>
      <c r="B8" s="133">
        <v>8</v>
      </c>
      <c r="C8" s="145" t="s">
        <v>117</v>
      </c>
      <c r="D8" s="157"/>
      <c r="E8" s="157"/>
      <c r="F8" s="157"/>
      <c r="G8" s="157"/>
      <c r="H8" s="7"/>
      <c r="I8" s="7"/>
      <c r="J8" s="8">
        <f>AO8</f>
        <v>0.31666666666666665</v>
      </c>
      <c r="K8" s="8">
        <f aca="true" t="shared" si="0" ref="K8:K38">SUM(K7,J8)</f>
        <v>0.31666666666666665</v>
      </c>
      <c r="L8" s="8">
        <f aca="true" t="shared" si="1" ref="L8:L38">SUM(L7+Z8)</f>
        <v>0.31666666666666665</v>
      </c>
      <c r="M8" s="194" t="str">
        <f aca="true" t="shared" si="2" ref="M8:M38">IF(K8&gt;=L8,"+","-")</f>
        <v>+</v>
      </c>
      <c r="N8" s="195" t="str">
        <f aca="true" t="shared" si="3" ref="N8:N38">IF(K8=L8,"00:00",IF(K8&gt;L8,K8-L8,L8-K8))</f>
        <v>00:00</v>
      </c>
      <c r="O8" s="356"/>
      <c r="P8" s="357"/>
      <c r="Q8" s="58"/>
      <c r="R8" s="58"/>
      <c r="S8" s="9">
        <f aca="true" t="shared" si="4" ref="S8:S38">SUM(AD8:AF8)</f>
        <v>0</v>
      </c>
      <c r="T8" s="9">
        <f aca="true" t="shared" si="5" ref="T8:T38">SUM(AI8:AK8)</f>
        <v>0</v>
      </c>
      <c r="U8" s="9" t="str">
        <f>IF(B8=4,J8,IF(B8=9,J8,"00:00"))</f>
        <v>00:00</v>
      </c>
      <c r="V8" s="9" t="str">
        <f>IF(B8=7,"07:36","00:00")</f>
        <v>00:00</v>
      </c>
      <c r="W8" s="9" t="str">
        <f>IF(B8=2,"07:36",IF(B8=3,"03:48","00:00"))</f>
        <v>00:00</v>
      </c>
      <c r="X8" s="38">
        <f>IF(B8=8,1,IF(B8=9,1,0))</f>
        <v>1</v>
      </c>
      <c r="Y8" s="38">
        <f aca="true" t="shared" si="6" ref="Y8:Y38">IF(B8=9,1,0)</f>
        <v>0</v>
      </c>
      <c r="Z8" s="10" t="str">
        <f>IF(B8=1,"07:36",IF(B8=2,"07:36",IF(B8=3,"07:36",IF(B8=6,"07:36",IF(B8=7,"7:36",IF(B8=8,"07:36",IF(B8=9,"07:36",IF(B8=5,"07:36","00:00"))))))))</f>
        <v>07:36</v>
      </c>
      <c r="AA8" s="10" t="str">
        <f>IF(B8=1,"00:00",IF(B8=2,"7:36",IF(B8=3,"03:48",IF(B8=6,"03:48",IF(B8=7,"07:36",IF(B8=8,"07:36",IF(B8=9,"00:00",IF(B8=5,"07:36","00:00"))))))))</f>
        <v>07:36</v>
      </c>
      <c r="AB8" s="11">
        <v>0.9166666666666666</v>
      </c>
      <c r="AC8" s="11">
        <v>0.25</v>
      </c>
      <c r="AD8" s="12">
        <f aca="true" t="shared" si="7" ref="AD8:AD38">IF(D8&lt;AC8,IF(E8&lt;AC8,E8-D8,AC8-D8),"00:00")+IF(E8&gt;AB8,IF(D8&gt;AB8,E8-D8,E8-AB8),"00:00")</f>
        <v>0</v>
      </c>
      <c r="AE8" s="12">
        <f aca="true" t="shared" si="8" ref="AE8:AE38">IF(F8&lt;AC8,IF(G8&lt;AC8,G8-F8,AC8-F8),"00:00")+IF(G8&gt;AB8,IF(F8&gt;AB8,G8-F8,G8-AB8),"00:00")</f>
        <v>0</v>
      </c>
      <c r="AF8" s="12">
        <f aca="true" t="shared" si="9" ref="AF8:AF38">IF(H8&lt;AC8,IF(I8&lt;AC8,I8-H8,AC8-H8),"00:00")+IF(I8&gt;AB8,IF(H8&gt;AB8,I8-H8,I8-AB8),"00:00")</f>
        <v>0</v>
      </c>
      <c r="AG8" s="9">
        <v>0.7916666666666666</v>
      </c>
      <c r="AH8" s="9">
        <v>0.9166666666666666</v>
      </c>
      <c r="AI8" s="9" t="str">
        <f aca="true" t="shared" si="10" ref="AI8:AI38">IF(E8&lt;AG8,"00:00",IF(D8&gt;=AH8,"00:00",(IF(D8&gt;=AG8,IF(E8&lt;AH8,E8-D8,AH8-D8),IF(E8&gt;AH8,AH8-AG8,E8-AG8)))))</f>
        <v>00:00</v>
      </c>
      <c r="AJ8" s="9" t="str">
        <f aca="true" t="shared" si="11" ref="AJ8:AJ38">IF(G8&lt;AG8,"00:00",IF(F8&gt;=AH8,"00:00",(IF(F8&gt;=AG8,IF(G8&lt;AH8,G8-F8,AH8-F8),IF(G8&gt;AH8,AH8-AG8,G8-AG8)))))</f>
        <v>00:00</v>
      </c>
      <c r="AK8" s="9" t="str">
        <f aca="true" t="shared" si="12" ref="AK8:AK38">IF(I8&lt;AG8,"00:00",IF(H8&gt;=AH8,"00:00",(IF(H8&gt;=AG8,IF(I8&lt;AH8,I8-H8,AH8-H8),IF(I8&gt;AH8,AH8-AG8,I8-AG8)))))</f>
        <v>00:00</v>
      </c>
      <c r="AL8" s="125">
        <f>IF(C8="J",E8-D8,IF(E8-D8&lt;zes,E8-D8,IF(E8-D8&lt;vier,E8-D8-dertig,IF(E8-D8&lt;twee,E8-D8-zestig,E8-D8-negentig))))</f>
        <v>0</v>
      </c>
      <c r="AM8" s="125">
        <f>IF(C8="J",G8-F8,IF(G8-F8&lt;zes,G8-F8,IF(G8-F8&lt;vier,G8-F8-dertig,IF(G8-F8&lt;twee,G8-F8-zestig,G8-F8-negentig))))</f>
        <v>0</v>
      </c>
      <c r="AN8" s="125">
        <f>IF(C8="J",I8-H8,IF(I8-H8&lt;zes,I8-H8,IF(I8-H8&lt;vier,I8-H8-dertig,IF(I8-H8&lt;twee,I8-H8-zestig,I8-H8-negentig))))</f>
        <v>0</v>
      </c>
      <c r="AO8" s="125">
        <f>AL8+AM8++AN8+AA8</f>
        <v>0.31666666666666665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</row>
    <row r="9" spans="1:51" ht="12.75">
      <c r="A9" s="193">
        <v>42857</v>
      </c>
      <c r="B9" s="133">
        <v>1</v>
      </c>
      <c r="C9" s="145" t="s">
        <v>117</v>
      </c>
      <c r="D9" s="121"/>
      <c r="E9" s="121"/>
      <c r="F9" s="121"/>
      <c r="G9" s="121"/>
      <c r="H9" s="7"/>
      <c r="I9" s="7"/>
      <c r="J9" s="8">
        <f aca="true" t="shared" si="13" ref="J9:J38">AO9</f>
        <v>0</v>
      </c>
      <c r="K9" s="8">
        <f t="shared" si="0"/>
        <v>0.31666666666666665</v>
      </c>
      <c r="L9" s="8">
        <f t="shared" si="1"/>
        <v>0.6333333333333333</v>
      </c>
      <c r="M9" s="194" t="str">
        <f t="shared" si="2"/>
        <v>-</v>
      </c>
      <c r="N9" s="195">
        <f t="shared" si="3"/>
        <v>0.31666666666666665</v>
      </c>
      <c r="O9" s="356"/>
      <c r="P9" s="357"/>
      <c r="Q9" s="58"/>
      <c r="R9" s="58"/>
      <c r="S9" s="9">
        <f t="shared" si="4"/>
        <v>0</v>
      </c>
      <c r="T9" s="9">
        <f t="shared" si="5"/>
        <v>0</v>
      </c>
      <c r="U9" s="9" t="str">
        <f aca="true" t="shared" si="14" ref="U9:U38">IF(B9=4,J9,IF(B9=9,J9,"00:00"))</f>
        <v>00:00</v>
      </c>
      <c r="V9" s="9" t="str">
        <f aca="true" t="shared" si="15" ref="V9:V38">IF(B9=7,"00:00","00:00")</f>
        <v>00:00</v>
      </c>
      <c r="W9" s="9">
        <f aca="true" t="shared" si="16" ref="W9:W40">IF(B9=2,"07:36"+W8,IF(B9=3,"03:48"+W8,"00:00"+W8))</f>
        <v>0</v>
      </c>
      <c r="X9" s="38">
        <f aca="true" t="shared" si="17" ref="X9:X38">IF(B9=8,1,IF(B9=9,1,0))</f>
        <v>0</v>
      </c>
      <c r="Y9" s="38">
        <f t="shared" si="6"/>
        <v>0</v>
      </c>
      <c r="Z9" s="10" t="str">
        <f aca="true" t="shared" si="18" ref="Z9:Z72">IF(B9=1,"07:36",IF(B9=2,"07:36",IF(B9=3,"07:36",IF(B9=6,"07:36",IF(B9=7,"7:36",IF(B9=8,"07:36",IF(B9=9,"07:36",IF(B9=5,"07:36","00:00"))))))))</f>
        <v>07:36</v>
      </c>
      <c r="AA9" s="10" t="str">
        <f aca="true" t="shared" si="19" ref="AA9:AA72">IF(B9=1,"00:00",IF(B9=2,"7:36",IF(B9=3,"03:48",IF(B9=6,"03:48",IF(B9=7,"07:36",IF(B9=8,"07:36",IF(B9=9,"00:00",IF(B9=5,"07:36","00:00"))))))))</f>
        <v>00:00</v>
      </c>
      <c r="AB9" s="11">
        <v>0.9166666666666666</v>
      </c>
      <c r="AC9" s="11">
        <v>0.25</v>
      </c>
      <c r="AD9" s="12">
        <f t="shared" si="7"/>
        <v>0</v>
      </c>
      <c r="AE9" s="12">
        <f t="shared" si="8"/>
        <v>0</v>
      </c>
      <c r="AF9" s="12">
        <f t="shared" si="9"/>
        <v>0</v>
      </c>
      <c r="AG9" s="9">
        <v>0.7916666666666666</v>
      </c>
      <c r="AH9" s="9">
        <v>0.9166666666666666</v>
      </c>
      <c r="AI9" s="9" t="str">
        <f t="shared" si="10"/>
        <v>00:00</v>
      </c>
      <c r="AJ9" s="9" t="str">
        <f t="shared" si="11"/>
        <v>00:00</v>
      </c>
      <c r="AK9" s="9" t="str">
        <f t="shared" si="12"/>
        <v>00:00</v>
      </c>
      <c r="AL9" s="125">
        <f aca="true" t="shared" si="20" ref="AL9:AL38">IF(C9="J",E9-D9,IF(E9-D9&lt;zes,E9-D9,IF(E9-D9&lt;vier,E9-D9-dertig,IF(E9-D9&lt;twee,E9-D9-zestig,E9-D9-negentig))))</f>
        <v>0</v>
      </c>
      <c r="AM9" s="125">
        <f aca="true" t="shared" si="21" ref="AM9:AM38">IF(C9="J",G9-F9,IF(G9-F9&lt;zes,G9-F9,IF(G9-F9&lt;vier,G9-F9-dertig,IF(G9-F9&lt;twee,G9-F9-zestig,G9-F9-negentig))))</f>
        <v>0</v>
      </c>
      <c r="AN9" s="125">
        <f aca="true" t="shared" si="22" ref="AN9:AN38">IF(C9="J",I9-H9,IF(I9-H9&lt;zes,I9-H9,IF(I9-H9&lt;vier,I9-H9-dertig,IF(I9-H9&lt;twee,I9-H9-zestig,I9-H9-negentig))))</f>
        <v>0</v>
      </c>
      <c r="AO9" s="125">
        <f aca="true" t="shared" si="23" ref="AO9:AO38">AL9+AM9++AN9+AA9</f>
        <v>0</v>
      </c>
      <c r="AP9" s="55"/>
      <c r="AQ9" s="55"/>
      <c r="AR9" s="55"/>
      <c r="AS9" s="55"/>
      <c r="AT9" s="55"/>
      <c r="AU9" s="55"/>
      <c r="AV9" s="55"/>
      <c r="AW9" s="55"/>
      <c r="AX9" s="55"/>
      <c r="AY9" s="55"/>
    </row>
    <row r="10" spans="1:51" ht="12.75">
      <c r="A10" s="193">
        <v>42858</v>
      </c>
      <c r="B10" s="133">
        <v>1</v>
      </c>
      <c r="C10" s="145" t="s">
        <v>117</v>
      </c>
      <c r="D10" s="121"/>
      <c r="E10" s="121"/>
      <c r="F10" s="121"/>
      <c r="G10" s="121"/>
      <c r="H10" s="7"/>
      <c r="I10" s="7"/>
      <c r="J10" s="8">
        <f t="shared" si="13"/>
        <v>0</v>
      </c>
      <c r="K10" s="8">
        <f t="shared" si="0"/>
        <v>0.31666666666666665</v>
      </c>
      <c r="L10" s="8">
        <f t="shared" si="1"/>
        <v>0.95</v>
      </c>
      <c r="M10" s="194" t="str">
        <f t="shared" si="2"/>
        <v>-</v>
      </c>
      <c r="N10" s="195">
        <f t="shared" si="3"/>
        <v>0.6333333333333333</v>
      </c>
      <c r="O10" s="356"/>
      <c r="P10" s="357"/>
      <c r="Q10" s="58"/>
      <c r="R10" s="58"/>
      <c r="S10" s="9">
        <f t="shared" si="4"/>
        <v>0</v>
      </c>
      <c r="T10" s="9">
        <f t="shared" si="5"/>
        <v>0</v>
      </c>
      <c r="U10" s="9" t="str">
        <f t="shared" si="14"/>
        <v>00:00</v>
      </c>
      <c r="V10" s="9" t="str">
        <f t="shared" si="15"/>
        <v>00:00</v>
      </c>
      <c r="W10" s="9">
        <f t="shared" si="16"/>
        <v>0</v>
      </c>
      <c r="X10" s="38">
        <f t="shared" si="17"/>
        <v>0</v>
      </c>
      <c r="Y10" s="38">
        <f t="shared" si="6"/>
        <v>0</v>
      </c>
      <c r="Z10" s="10" t="str">
        <f t="shared" si="18"/>
        <v>07:36</v>
      </c>
      <c r="AA10" s="10" t="str">
        <f t="shared" si="19"/>
        <v>00:00</v>
      </c>
      <c r="AB10" s="11">
        <v>0.9166666666666666</v>
      </c>
      <c r="AC10" s="11">
        <v>0.25</v>
      </c>
      <c r="AD10" s="12">
        <f t="shared" si="7"/>
        <v>0</v>
      </c>
      <c r="AE10" s="12">
        <f t="shared" si="8"/>
        <v>0</v>
      </c>
      <c r="AF10" s="12">
        <f t="shared" si="9"/>
        <v>0</v>
      </c>
      <c r="AG10" s="9">
        <v>0.7916666666666666</v>
      </c>
      <c r="AH10" s="9">
        <v>0.9166666666666666</v>
      </c>
      <c r="AI10" s="9" t="str">
        <f t="shared" si="10"/>
        <v>00:00</v>
      </c>
      <c r="AJ10" s="9" t="str">
        <f t="shared" si="11"/>
        <v>00:00</v>
      </c>
      <c r="AK10" s="9" t="str">
        <f t="shared" si="12"/>
        <v>00:00</v>
      </c>
      <c r="AL10" s="125">
        <f t="shared" si="20"/>
        <v>0</v>
      </c>
      <c r="AM10" s="125">
        <f t="shared" si="21"/>
        <v>0</v>
      </c>
      <c r="AN10" s="125">
        <f t="shared" si="22"/>
        <v>0</v>
      </c>
      <c r="AO10" s="125">
        <f t="shared" si="23"/>
        <v>0</v>
      </c>
      <c r="AP10" s="55"/>
      <c r="AQ10" s="55"/>
      <c r="AR10" s="55"/>
      <c r="AS10" s="55"/>
      <c r="AT10" s="55"/>
      <c r="AU10" s="55"/>
      <c r="AV10" s="55"/>
      <c r="AW10" s="55"/>
      <c r="AX10" s="55"/>
      <c r="AY10" s="55"/>
    </row>
    <row r="11" spans="1:51" ht="12.75">
      <c r="A11" s="193">
        <v>42859</v>
      </c>
      <c r="B11" s="133">
        <v>1</v>
      </c>
      <c r="C11" s="145" t="s">
        <v>117</v>
      </c>
      <c r="D11" s="121"/>
      <c r="E11" s="121"/>
      <c r="F11" s="121"/>
      <c r="G11" s="121"/>
      <c r="H11" s="7"/>
      <c r="I11" s="7"/>
      <c r="J11" s="8">
        <f t="shared" si="13"/>
        <v>0</v>
      </c>
      <c r="K11" s="8">
        <f t="shared" si="0"/>
        <v>0.31666666666666665</v>
      </c>
      <c r="L11" s="8">
        <f t="shared" si="1"/>
        <v>1.2666666666666666</v>
      </c>
      <c r="M11" s="194" t="str">
        <f t="shared" si="2"/>
        <v>-</v>
      </c>
      <c r="N11" s="195">
        <f t="shared" si="3"/>
        <v>0.95</v>
      </c>
      <c r="O11" s="356"/>
      <c r="P11" s="357"/>
      <c r="Q11" s="58"/>
      <c r="R11" s="58"/>
      <c r="S11" s="9">
        <f t="shared" si="4"/>
        <v>0</v>
      </c>
      <c r="T11" s="9">
        <f t="shared" si="5"/>
        <v>0</v>
      </c>
      <c r="U11" s="9" t="str">
        <f t="shared" si="14"/>
        <v>00:00</v>
      </c>
      <c r="V11" s="9" t="str">
        <f t="shared" si="15"/>
        <v>00:00</v>
      </c>
      <c r="W11" s="9">
        <f t="shared" si="16"/>
        <v>0</v>
      </c>
      <c r="X11" s="38">
        <f t="shared" si="17"/>
        <v>0</v>
      </c>
      <c r="Y11" s="38">
        <f t="shared" si="6"/>
        <v>0</v>
      </c>
      <c r="Z11" s="10" t="str">
        <f t="shared" si="18"/>
        <v>07:36</v>
      </c>
      <c r="AA11" s="10" t="str">
        <f t="shared" si="19"/>
        <v>00:00</v>
      </c>
      <c r="AB11" s="11">
        <v>0.9166666666666666</v>
      </c>
      <c r="AC11" s="11">
        <v>0.25</v>
      </c>
      <c r="AD11" s="12">
        <f t="shared" si="7"/>
        <v>0</v>
      </c>
      <c r="AE11" s="12">
        <f t="shared" si="8"/>
        <v>0</v>
      </c>
      <c r="AF11" s="12">
        <f t="shared" si="9"/>
        <v>0</v>
      </c>
      <c r="AG11" s="9">
        <v>0.7916666666666666</v>
      </c>
      <c r="AH11" s="9">
        <v>0.9166666666666666</v>
      </c>
      <c r="AI11" s="9" t="str">
        <f t="shared" si="10"/>
        <v>00:00</v>
      </c>
      <c r="AJ11" s="9" t="str">
        <f t="shared" si="11"/>
        <v>00:00</v>
      </c>
      <c r="AK11" s="9" t="str">
        <f t="shared" si="12"/>
        <v>00:00</v>
      </c>
      <c r="AL11" s="125">
        <f t="shared" si="20"/>
        <v>0</v>
      </c>
      <c r="AM11" s="125">
        <f t="shared" si="21"/>
        <v>0</v>
      </c>
      <c r="AN11" s="125">
        <f t="shared" si="22"/>
        <v>0</v>
      </c>
      <c r="AO11" s="125">
        <f t="shared" si="23"/>
        <v>0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</row>
    <row r="12" spans="1:51" ht="12.75">
      <c r="A12" s="193">
        <v>42860</v>
      </c>
      <c r="B12" s="133">
        <v>1</v>
      </c>
      <c r="C12" s="145" t="s">
        <v>117</v>
      </c>
      <c r="D12" s="121"/>
      <c r="E12" s="121"/>
      <c r="F12" s="121"/>
      <c r="G12" s="121"/>
      <c r="H12" s="7"/>
      <c r="I12" s="7"/>
      <c r="J12" s="8">
        <f t="shared" si="13"/>
        <v>0</v>
      </c>
      <c r="K12" s="8">
        <f t="shared" si="0"/>
        <v>0.31666666666666665</v>
      </c>
      <c r="L12" s="8">
        <f t="shared" si="1"/>
        <v>1.5833333333333333</v>
      </c>
      <c r="M12" s="194" t="str">
        <f t="shared" si="2"/>
        <v>-</v>
      </c>
      <c r="N12" s="195">
        <f t="shared" si="3"/>
        <v>1.2666666666666666</v>
      </c>
      <c r="O12" s="356"/>
      <c r="P12" s="357"/>
      <c r="Q12" s="58"/>
      <c r="R12" s="58"/>
      <c r="S12" s="9">
        <f t="shared" si="4"/>
        <v>0</v>
      </c>
      <c r="T12" s="9">
        <f t="shared" si="5"/>
        <v>0</v>
      </c>
      <c r="U12" s="9" t="str">
        <f t="shared" si="14"/>
        <v>00:00</v>
      </c>
      <c r="V12" s="9" t="str">
        <f t="shared" si="15"/>
        <v>00:00</v>
      </c>
      <c r="W12" s="9">
        <f t="shared" si="16"/>
        <v>0</v>
      </c>
      <c r="X12" s="38">
        <f t="shared" si="17"/>
        <v>0</v>
      </c>
      <c r="Y12" s="38">
        <f t="shared" si="6"/>
        <v>0</v>
      </c>
      <c r="Z12" s="10" t="str">
        <f t="shared" si="18"/>
        <v>07:36</v>
      </c>
      <c r="AA12" s="10" t="str">
        <f t="shared" si="19"/>
        <v>00:00</v>
      </c>
      <c r="AB12" s="11">
        <v>0.9166666666666666</v>
      </c>
      <c r="AC12" s="11">
        <v>0.25</v>
      </c>
      <c r="AD12" s="12">
        <f t="shared" si="7"/>
        <v>0</v>
      </c>
      <c r="AE12" s="12">
        <f t="shared" si="8"/>
        <v>0</v>
      </c>
      <c r="AF12" s="12">
        <f t="shared" si="9"/>
        <v>0</v>
      </c>
      <c r="AG12" s="9">
        <v>0.7916666666666666</v>
      </c>
      <c r="AH12" s="9">
        <v>0.9166666666666666</v>
      </c>
      <c r="AI12" s="9" t="str">
        <f t="shared" si="10"/>
        <v>00:00</v>
      </c>
      <c r="AJ12" s="9" t="str">
        <f t="shared" si="11"/>
        <v>00:00</v>
      </c>
      <c r="AK12" s="9" t="str">
        <f t="shared" si="12"/>
        <v>00:00</v>
      </c>
      <c r="AL12" s="125">
        <f t="shared" si="20"/>
        <v>0</v>
      </c>
      <c r="AM12" s="125">
        <f t="shared" si="21"/>
        <v>0</v>
      </c>
      <c r="AN12" s="125">
        <f t="shared" si="22"/>
        <v>0</v>
      </c>
      <c r="AO12" s="125">
        <f t="shared" si="23"/>
        <v>0</v>
      </c>
      <c r="AP12" s="55"/>
      <c r="AQ12" s="55"/>
      <c r="AR12" s="55"/>
      <c r="AS12" s="55"/>
      <c r="AT12" s="55"/>
      <c r="AU12" s="55"/>
      <c r="AV12" s="55"/>
      <c r="AW12" s="55"/>
      <c r="AX12" s="55"/>
      <c r="AY12" s="55"/>
    </row>
    <row r="13" spans="1:51" ht="12.75">
      <c r="A13" s="193">
        <v>42861</v>
      </c>
      <c r="B13" s="133">
        <v>4</v>
      </c>
      <c r="C13" s="145" t="s">
        <v>117</v>
      </c>
      <c r="D13" s="121"/>
      <c r="E13" s="121"/>
      <c r="F13" s="157"/>
      <c r="G13" s="157"/>
      <c r="H13" s="7"/>
      <c r="I13" s="7"/>
      <c r="J13" s="8">
        <f t="shared" si="13"/>
        <v>0</v>
      </c>
      <c r="K13" s="8">
        <f t="shared" si="0"/>
        <v>0.31666666666666665</v>
      </c>
      <c r="L13" s="8">
        <f t="shared" si="1"/>
        <v>1.5833333333333333</v>
      </c>
      <c r="M13" s="194" t="str">
        <f t="shared" si="2"/>
        <v>-</v>
      </c>
      <c r="N13" s="195">
        <f t="shared" si="3"/>
        <v>1.2666666666666666</v>
      </c>
      <c r="O13" s="356"/>
      <c r="P13" s="357"/>
      <c r="Q13" s="58"/>
      <c r="R13" s="58"/>
      <c r="S13" s="9">
        <f t="shared" si="4"/>
        <v>0</v>
      </c>
      <c r="T13" s="9">
        <f t="shared" si="5"/>
        <v>0</v>
      </c>
      <c r="U13" s="9">
        <f t="shared" si="14"/>
        <v>0</v>
      </c>
      <c r="V13" s="9" t="str">
        <f t="shared" si="15"/>
        <v>00:00</v>
      </c>
      <c r="W13" s="9">
        <f t="shared" si="16"/>
        <v>0</v>
      </c>
      <c r="X13" s="38">
        <f t="shared" si="17"/>
        <v>0</v>
      </c>
      <c r="Y13" s="38">
        <f t="shared" si="6"/>
        <v>0</v>
      </c>
      <c r="Z13" s="10" t="str">
        <f t="shared" si="18"/>
        <v>00:00</v>
      </c>
      <c r="AA13" s="10" t="str">
        <f t="shared" si="19"/>
        <v>00:00</v>
      </c>
      <c r="AB13" s="11">
        <v>0.9166666666666666</v>
      </c>
      <c r="AC13" s="11">
        <v>0.25</v>
      </c>
      <c r="AD13" s="12">
        <f t="shared" si="7"/>
        <v>0</v>
      </c>
      <c r="AE13" s="12">
        <f t="shared" si="8"/>
        <v>0</v>
      </c>
      <c r="AF13" s="12">
        <f t="shared" si="9"/>
        <v>0</v>
      </c>
      <c r="AG13" s="9">
        <v>0.7916666666666666</v>
      </c>
      <c r="AH13" s="9">
        <v>0.9166666666666666</v>
      </c>
      <c r="AI13" s="9" t="str">
        <f t="shared" si="10"/>
        <v>00:00</v>
      </c>
      <c r="AJ13" s="9" t="str">
        <f t="shared" si="11"/>
        <v>00:00</v>
      </c>
      <c r="AK13" s="9" t="str">
        <f t="shared" si="12"/>
        <v>00:00</v>
      </c>
      <c r="AL13" s="125">
        <f t="shared" si="20"/>
        <v>0</v>
      </c>
      <c r="AM13" s="125">
        <f t="shared" si="21"/>
        <v>0</v>
      </c>
      <c r="AN13" s="125">
        <f t="shared" si="22"/>
        <v>0</v>
      </c>
      <c r="AO13" s="125">
        <f t="shared" si="23"/>
        <v>0</v>
      </c>
      <c r="AP13" s="55"/>
      <c r="AQ13" s="55"/>
      <c r="AR13" s="55"/>
      <c r="AS13" s="55"/>
      <c r="AT13" s="55"/>
      <c r="AU13" s="55"/>
      <c r="AV13" s="55"/>
      <c r="AW13" s="55"/>
      <c r="AX13" s="55"/>
      <c r="AY13" s="55"/>
    </row>
    <row r="14" spans="1:51" ht="12.75">
      <c r="A14" s="193">
        <v>42862</v>
      </c>
      <c r="B14" s="133">
        <v>4</v>
      </c>
      <c r="C14" s="145" t="s">
        <v>117</v>
      </c>
      <c r="D14" s="121"/>
      <c r="E14" s="121"/>
      <c r="F14" s="157"/>
      <c r="G14" s="157"/>
      <c r="H14" s="7"/>
      <c r="I14" s="7"/>
      <c r="J14" s="8">
        <f t="shared" si="13"/>
        <v>0</v>
      </c>
      <c r="K14" s="8">
        <f t="shared" si="0"/>
        <v>0.31666666666666665</v>
      </c>
      <c r="L14" s="8">
        <f t="shared" si="1"/>
        <v>1.5833333333333333</v>
      </c>
      <c r="M14" s="194" t="str">
        <f t="shared" si="2"/>
        <v>-</v>
      </c>
      <c r="N14" s="195">
        <f t="shared" si="3"/>
        <v>1.2666666666666666</v>
      </c>
      <c r="O14" s="356"/>
      <c r="P14" s="357"/>
      <c r="Q14" s="58"/>
      <c r="R14" s="58"/>
      <c r="S14" s="9">
        <f t="shared" si="4"/>
        <v>0</v>
      </c>
      <c r="T14" s="9">
        <f t="shared" si="5"/>
        <v>0</v>
      </c>
      <c r="U14" s="9">
        <f t="shared" si="14"/>
        <v>0</v>
      </c>
      <c r="V14" s="9" t="str">
        <f t="shared" si="15"/>
        <v>00:00</v>
      </c>
      <c r="W14" s="9">
        <f t="shared" si="16"/>
        <v>0</v>
      </c>
      <c r="X14" s="38">
        <f t="shared" si="17"/>
        <v>0</v>
      </c>
      <c r="Y14" s="38">
        <f t="shared" si="6"/>
        <v>0</v>
      </c>
      <c r="Z14" s="10" t="str">
        <f t="shared" si="18"/>
        <v>00:00</v>
      </c>
      <c r="AA14" s="10" t="str">
        <f t="shared" si="19"/>
        <v>00:00</v>
      </c>
      <c r="AB14" s="11">
        <v>0.9166666666666666</v>
      </c>
      <c r="AC14" s="11">
        <v>0.25</v>
      </c>
      <c r="AD14" s="12">
        <f>IF(D14&lt;AC14,IF(E14&lt;AC14,E14-D14,AC14-D14),"00:00")+IF(E14&gt;AB14,IF(D14&gt;AB14,E14-D14,E14-AB14),"00:00")</f>
        <v>0</v>
      </c>
      <c r="AE14" s="12">
        <f t="shared" si="8"/>
        <v>0</v>
      </c>
      <c r="AF14" s="12">
        <f t="shared" si="9"/>
        <v>0</v>
      </c>
      <c r="AG14" s="9">
        <v>0.7916666666666666</v>
      </c>
      <c r="AH14" s="9">
        <v>0.9166666666666666</v>
      </c>
      <c r="AI14" s="9" t="str">
        <f>IF(E14&lt;AG14,"00:00",IF(D14&gt;=AH14,"00:00",(IF(D14&gt;=AG14,IF(E14&lt;AH14,E14-D14,AH14-D14),IF(E14&gt;AH14,AH14-AG14,E14-AG14)))))</f>
        <v>00:00</v>
      </c>
      <c r="AJ14" s="9" t="str">
        <f t="shared" si="11"/>
        <v>00:00</v>
      </c>
      <c r="AK14" s="9" t="str">
        <f t="shared" si="12"/>
        <v>00:00</v>
      </c>
      <c r="AL14" s="125">
        <f>IF(C14="J",E14-D14,IF(E14-D14&lt;zes,E14-D14,IF(E14-D14&lt;vier,E14-D14-dertig,IF(E14-D14&lt;twee,E14-D14-zestig,E14-D14-negentig))))</f>
        <v>0</v>
      </c>
      <c r="AM14" s="125">
        <f t="shared" si="21"/>
        <v>0</v>
      </c>
      <c r="AN14" s="125">
        <f t="shared" si="22"/>
        <v>0</v>
      </c>
      <c r="AO14" s="125">
        <f t="shared" si="23"/>
        <v>0</v>
      </c>
      <c r="AP14" s="55"/>
      <c r="AQ14" s="55"/>
      <c r="AR14" s="55"/>
      <c r="AS14" s="55"/>
      <c r="AT14" s="55"/>
      <c r="AU14" s="55"/>
      <c r="AV14" s="55"/>
      <c r="AW14" s="55"/>
      <c r="AX14" s="55"/>
      <c r="AY14" s="55"/>
    </row>
    <row r="15" spans="1:51" ht="12.75">
      <c r="A15" s="193">
        <v>42863</v>
      </c>
      <c r="B15" s="133">
        <v>1</v>
      </c>
      <c r="C15" s="145" t="s">
        <v>117</v>
      </c>
      <c r="D15" s="121"/>
      <c r="E15" s="121"/>
      <c r="F15" s="121"/>
      <c r="G15" s="121"/>
      <c r="H15" s="7"/>
      <c r="I15" s="7"/>
      <c r="J15" s="8">
        <f t="shared" si="13"/>
        <v>0</v>
      </c>
      <c r="K15" s="8">
        <f t="shared" si="0"/>
        <v>0.31666666666666665</v>
      </c>
      <c r="L15" s="8">
        <f t="shared" si="1"/>
        <v>1.9</v>
      </c>
      <c r="M15" s="194" t="str">
        <f t="shared" si="2"/>
        <v>-</v>
      </c>
      <c r="N15" s="195">
        <f t="shared" si="3"/>
        <v>1.5833333333333333</v>
      </c>
      <c r="O15" s="356"/>
      <c r="P15" s="357"/>
      <c r="Q15" s="58"/>
      <c r="R15" s="58"/>
      <c r="S15" s="9">
        <f t="shared" si="4"/>
        <v>0</v>
      </c>
      <c r="T15" s="9">
        <f t="shared" si="5"/>
        <v>0</v>
      </c>
      <c r="U15" s="9" t="str">
        <f t="shared" si="14"/>
        <v>00:00</v>
      </c>
      <c r="V15" s="9" t="str">
        <f t="shared" si="15"/>
        <v>00:00</v>
      </c>
      <c r="W15" s="9">
        <f t="shared" si="16"/>
        <v>0</v>
      </c>
      <c r="X15" s="38">
        <f t="shared" si="17"/>
        <v>0</v>
      </c>
      <c r="Y15" s="38">
        <f t="shared" si="6"/>
        <v>0</v>
      </c>
      <c r="Z15" s="10" t="str">
        <f t="shared" si="18"/>
        <v>07:36</v>
      </c>
      <c r="AA15" s="10" t="str">
        <f t="shared" si="19"/>
        <v>00:00</v>
      </c>
      <c r="AB15" s="11">
        <v>0.9166666666666666</v>
      </c>
      <c r="AC15" s="11">
        <v>0.25</v>
      </c>
      <c r="AD15" s="12">
        <f>IF(D15&lt;AC15,IF(E15&lt;AC15,E15-D15,AC15-D15),"00:00")+IF(E15&gt;AB15,IF(D15&gt;AB15,E15-D15,E15-AB15),"00:00")</f>
        <v>0</v>
      </c>
      <c r="AE15" s="12">
        <f t="shared" si="8"/>
        <v>0</v>
      </c>
      <c r="AF15" s="12">
        <f t="shared" si="9"/>
        <v>0</v>
      </c>
      <c r="AG15" s="9">
        <v>0.7916666666666666</v>
      </c>
      <c r="AH15" s="9">
        <v>0.9166666666666666</v>
      </c>
      <c r="AI15" s="9" t="str">
        <f>IF(E15&lt;AG15,"00:00",IF(D15&gt;=AH15,"00:00",(IF(D15&gt;=AG15,IF(E15&lt;AH15,E15-D15,AH15-D15),IF(E15&gt;AH15,AH15-AG15,E15-AG15)))))</f>
        <v>00:00</v>
      </c>
      <c r="AJ15" s="9" t="str">
        <f t="shared" si="11"/>
        <v>00:00</v>
      </c>
      <c r="AK15" s="9" t="str">
        <f t="shared" si="12"/>
        <v>00:00</v>
      </c>
      <c r="AL15" s="125">
        <f>IF(C15="J",E15-D15,IF(E15-D15&lt;zes,E15-D15,IF(E15-D15&lt;vier,E15-D15-dertig,IF(E15-D15&lt;twee,E15-D15-zestig,E15-D15-negentig))))</f>
        <v>0</v>
      </c>
      <c r="AM15" s="125">
        <f t="shared" si="21"/>
        <v>0</v>
      </c>
      <c r="AN15" s="125">
        <f t="shared" si="22"/>
        <v>0</v>
      </c>
      <c r="AO15" s="125">
        <f t="shared" si="23"/>
        <v>0</v>
      </c>
      <c r="AP15" s="55"/>
      <c r="AQ15" s="55"/>
      <c r="AR15" s="55"/>
      <c r="AS15" s="55"/>
      <c r="AT15" s="55"/>
      <c r="AU15" s="55"/>
      <c r="AV15" s="55"/>
      <c r="AW15" s="55"/>
      <c r="AX15" s="55"/>
      <c r="AY15" s="55"/>
    </row>
    <row r="16" spans="1:51" ht="12.75">
      <c r="A16" s="193">
        <v>42864</v>
      </c>
      <c r="B16" s="133">
        <v>1</v>
      </c>
      <c r="C16" s="145" t="s">
        <v>117</v>
      </c>
      <c r="D16" s="121"/>
      <c r="E16" s="121"/>
      <c r="F16" s="121"/>
      <c r="G16" s="121"/>
      <c r="H16" s="7"/>
      <c r="I16" s="7"/>
      <c r="J16" s="8">
        <f t="shared" si="13"/>
        <v>0</v>
      </c>
      <c r="K16" s="8">
        <f t="shared" si="0"/>
        <v>0.31666666666666665</v>
      </c>
      <c r="L16" s="8">
        <f t="shared" si="1"/>
        <v>2.216666666666667</v>
      </c>
      <c r="M16" s="194" t="str">
        <f t="shared" si="2"/>
        <v>-</v>
      </c>
      <c r="N16" s="195">
        <f t="shared" si="3"/>
        <v>1.9000000000000001</v>
      </c>
      <c r="O16" s="356"/>
      <c r="P16" s="357"/>
      <c r="Q16" s="58"/>
      <c r="R16" s="58"/>
      <c r="S16" s="9">
        <f t="shared" si="4"/>
        <v>0</v>
      </c>
      <c r="T16" s="9">
        <f t="shared" si="5"/>
        <v>0</v>
      </c>
      <c r="U16" s="9" t="str">
        <f t="shared" si="14"/>
        <v>00:00</v>
      </c>
      <c r="V16" s="9" t="str">
        <f t="shared" si="15"/>
        <v>00:00</v>
      </c>
      <c r="W16" s="9">
        <f t="shared" si="16"/>
        <v>0</v>
      </c>
      <c r="X16" s="38">
        <f t="shared" si="17"/>
        <v>0</v>
      </c>
      <c r="Y16" s="38">
        <f t="shared" si="6"/>
        <v>0</v>
      </c>
      <c r="Z16" s="10" t="str">
        <f t="shared" si="18"/>
        <v>07:36</v>
      </c>
      <c r="AA16" s="10" t="str">
        <f t="shared" si="19"/>
        <v>00:00</v>
      </c>
      <c r="AB16" s="11">
        <v>0.9166666666666666</v>
      </c>
      <c r="AC16" s="11">
        <v>0.25</v>
      </c>
      <c r="AD16" s="12">
        <f t="shared" si="7"/>
        <v>0</v>
      </c>
      <c r="AE16" s="12">
        <f t="shared" si="8"/>
        <v>0</v>
      </c>
      <c r="AF16" s="12">
        <f t="shared" si="9"/>
        <v>0</v>
      </c>
      <c r="AG16" s="9">
        <v>0.7916666666666666</v>
      </c>
      <c r="AH16" s="9">
        <v>0.9166666666666666</v>
      </c>
      <c r="AI16" s="9" t="str">
        <f t="shared" si="10"/>
        <v>00:00</v>
      </c>
      <c r="AJ16" s="9" t="str">
        <f t="shared" si="11"/>
        <v>00:00</v>
      </c>
      <c r="AK16" s="9" t="str">
        <f t="shared" si="12"/>
        <v>00:00</v>
      </c>
      <c r="AL16" s="125">
        <f t="shared" si="20"/>
        <v>0</v>
      </c>
      <c r="AM16" s="125">
        <f t="shared" si="21"/>
        <v>0</v>
      </c>
      <c r="AN16" s="125">
        <f t="shared" si="22"/>
        <v>0</v>
      </c>
      <c r="AO16" s="125">
        <f t="shared" si="23"/>
        <v>0</v>
      </c>
      <c r="AP16" s="55"/>
      <c r="AQ16" s="55"/>
      <c r="AR16" s="55"/>
      <c r="AS16" s="55"/>
      <c r="AT16" s="55"/>
      <c r="AU16" s="55"/>
      <c r="AV16" s="55"/>
      <c r="AW16" s="55"/>
      <c r="AX16" s="55"/>
      <c r="AY16" s="55"/>
    </row>
    <row r="17" spans="1:51" ht="12.75">
      <c r="A17" s="193">
        <v>42865</v>
      </c>
      <c r="B17" s="133">
        <v>1</v>
      </c>
      <c r="C17" s="145" t="s">
        <v>117</v>
      </c>
      <c r="D17" s="121"/>
      <c r="E17" s="121"/>
      <c r="F17" s="121"/>
      <c r="G17" s="121"/>
      <c r="H17" s="7"/>
      <c r="I17" s="7"/>
      <c r="J17" s="8">
        <f t="shared" si="13"/>
        <v>0</v>
      </c>
      <c r="K17" s="8">
        <f t="shared" si="0"/>
        <v>0.31666666666666665</v>
      </c>
      <c r="L17" s="8">
        <f t="shared" si="1"/>
        <v>2.533333333333333</v>
      </c>
      <c r="M17" s="194" t="str">
        <f t="shared" si="2"/>
        <v>-</v>
      </c>
      <c r="N17" s="195">
        <f t="shared" si="3"/>
        <v>2.216666666666667</v>
      </c>
      <c r="O17" s="356"/>
      <c r="P17" s="357"/>
      <c r="Q17" s="58"/>
      <c r="R17" s="58"/>
      <c r="S17" s="9">
        <f t="shared" si="4"/>
        <v>0</v>
      </c>
      <c r="T17" s="9">
        <f t="shared" si="5"/>
        <v>0</v>
      </c>
      <c r="U17" s="9" t="str">
        <f t="shared" si="14"/>
        <v>00:00</v>
      </c>
      <c r="V17" s="9" t="str">
        <f t="shared" si="15"/>
        <v>00:00</v>
      </c>
      <c r="W17" s="9">
        <f t="shared" si="16"/>
        <v>0</v>
      </c>
      <c r="X17" s="38">
        <f t="shared" si="17"/>
        <v>0</v>
      </c>
      <c r="Y17" s="38">
        <f t="shared" si="6"/>
        <v>0</v>
      </c>
      <c r="Z17" s="10" t="str">
        <f t="shared" si="18"/>
        <v>07:36</v>
      </c>
      <c r="AA17" s="10" t="str">
        <f t="shared" si="19"/>
        <v>00:00</v>
      </c>
      <c r="AB17" s="11">
        <v>0.9166666666666666</v>
      </c>
      <c r="AC17" s="11">
        <v>0.25</v>
      </c>
      <c r="AD17" s="12">
        <f t="shared" si="7"/>
        <v>0</v>
      </c>
      <c r="AE17" s="12">
        <f t="shared" si="8"/>
        <v>0</v>
      </c>
      <c r="AF17" s="12">
        <f t="shared" si="9"/>
        <v>0</v>
      </c>
      <c r="AG17" s="9">
        <v>0.7916666666666666</v>
      </c>
      <c r="AH17" s="9">
        <v>0.9166666666666666</v>
      </c>
      <c r="AI17" s="9" t="str">
        <f t="shared" si="10"/>
        <v>00:00</v>
      </c>
      <c r="AJ17" s="9" t="str">
        <f t="shared" si="11"/>
        <v>00:00</v>
      </c>
      <c r="AK17" s="9" t="str">
        <f t="shared" si="12"/>
        <v>00:00</v>
      </c>
      <c r="AL17" s="125">
        <f t="shared" si="20"/>
        <v>0</v>
      </c>
      <c r="AM17" s="125">
        <f t="shared" si="21"/>
        <v>0</v>
      </c>
      <c r="AN17" s="125">
        <f t="shared" si="22"/>
        <v>0</v>
      </c>
      <c r="AO17" s="125">
        <f t="shared" si="23"/>
        <v>0</v>
      </c>
      <c r="AP17" s="55"/>
      <c r="AQ17" s="55"/>
      <c r="AR17" s="55"/>
      <c r="AS17" s="55"/>
      <c r="AT17" s="55"/>
      <c r="AU17" s="55"/>
      <c r="AV17" s="55"/>
      <c r="AW17" s="55"/>
      <c r="AX17" s="55"/>
      <c r="AY17" s="55"/>
    </row>
    <row r="18" spans="1:51" ht="12.75">
      <c r="A18" s="193">
        <v>42866</v>
      </c>
      <c r="B18" s="133">
        <v>1</v>
      </c>
      <c r="C18" s="145" t="s">
        <v>117</v>
      </c>
      <c r="D18" s="121"/>
      <c r="E18" s="121"/>
      <c r="F18" s="121"/>
      <c r="G18" s="121"/>
      <c r="H18" s="7"/>
      <c r="I18" s="7"/>
      <c r="J18" s="8">
        <f t="shared" si="13"/>
        <v>0</v>
      </c>
      <c r="K18" s="8">
        <f t="shared" si="0"/>
        <v>0.31666666666666665</v>
      </c>
      <c r="L18" s="8">
        <f t="shared" si="1"/>
        <v>2.8499999999999996</v>
      </c>
      <c r="M18" s="194" t="str">
        <f t="shared" si="2"/>
        <v>-</v>
      </c>
      <c r="N18" s="195">
        <f t="shared" si="3"/>
        <v>2.533333333333333</v>
      </c>
      <c r="O18" s="356"/>
      <c r="P18" s="357"/>
      <c r="Q18" s="58"/>
      <c r="R18" s="58"/>
      <c r="S18" s="9">
        <f t="shared" si="4"/>
        <v>0</v>
      </c>
      <c r="T18" s="9">
        <f t="shared" si="5"/>
        <v>0</v>
      </c>
      <c r="U18" s="9" t="str">
        <f t="shared" si="14"/>
        <v>00:00</v>
      </c>
      <c r="V18" s="9" t="str">
        <f t="shared" si="15"/>
        <v>00:00</v>
      </c>
      <c r="W18" s="9">
        <f t="shared" si="16"/>
        <v>0</v>
      </c>
      <c r="X18" s="38">
        <f t="shared" si="17"/>
        <v>0</v>
      </c>
      <c r="Y18" s="38">
        <f t="shared" si="6"/>
        <v>0</v>
      </c>
      <c r="Z18" s="10" t="str">
        <f t="shared" si="18"/>
        <v>07:36</v>
      </c>
      <c r="AA18" s="10" t="str">
        <f t="shared" si="19"/>
        <v>00:00</v>
      </c>
      <c r="AB18" s="11">
        <v>0.9166666666666666</v>
      </c>
      <c r="AC18" s="11">
        <v>0.25</v>
      </c>
      <c r="AD18" s="12">
        <f t="shared" si="7"/>
        <v>0</v>
      </c>
      <c r="AE18" s="12">
        <f t="shared" si="8"/>
        <v>0</v>
      </c>
      <c r="AF18" s="12">
        <f t="shared" si="9"/>
        <v>0</v>
      </c>
      <c r="AG18" s="9">
        <v>0.7916666666666666</v>
      </c>
      <c r="AH18" s="9">
        <v>0.9166666666666666</v>
      </c>
      <c r="AI18" s="9" t="str">
        <f t="shared" si="10"/>
        <v>00:00</v>
      </c>
      <c r="AJ18" s="9" t="str">
        <f t="shared" si="11"/>
        <v>00:00</v>
      </c>
      <c r="AK18" s="9" t="str">
        <f t="shared" si="12"/>
        <v>00:00</v>
      </c>
      <c r="AL18" s="125">
        <f t="shared" si="20"/>
        <v>0</v>
      </c>
      <c r="AM18" s="125">
        <f t="shared" si="21"/>
        <v>0</v>
      </c>
      <c r="AN18" s="125">
        <f t="shared" si="22"/>
        <v>0</v>
      </c>
      <c r="AO18" s="125">
        <f t="shared" si="23"/>
        <v>0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</row>
    <row r="19" spans="1:51" ht="12.75">
      <c r="A19" s="193">
        <v>42867</v>
      </c>
      <c r="B19" s="133">
        <v>1</v>
      </c>
      <c r="C19" s="145" t="s">
        <v>117</v>
      </c>
      <c r="D19" s="121"/>
      <c r="E19" s="121"/>
      <c r="F19" s="121"/>
      <c r="G19" s="121"/>
      <c r="H19" s="7"/>
      <c r="I19" s="7"/>
      <c r="J19" s="8">
        <f t="shared" si="13"/>
        <v>0</v>
      </c>
      <c r="K19" s="8">
        <f t="shared" si="0"/>
        <v>0.31666666666666665</v>
      </c>
      <c r="L19" s="8">
        <f t="shared" si="1"/>
        <v>3.166666666666666</v>
      </c>
      <c r="M19" s="194" t="str">
        <f t="shared" si="2"/>
        <v>-</v>
      </c>
      <c r="N19" s="195">
        <f t="shared" si="3"/>
        <v>2.8499999999999996</v>
      </c>
      <c r="O19" s="356"/>
      <c r="P19" s="357"/>
      <c r="Q19" s="58"/>
      <c r="R19" s="58"/>
      <c r="S19" s="9">
        <f t="shared" si="4"/>
        <v>0</v>
      </c>
      <c r="T19" s="9">
        <f t="shared" si="5"/>
        <v>0</v>
      </c>
      <c r="U19" s="9" t="str">
        <f t="shared" si="14"/>
        <v>00:00</v>
      </c>
      <c r="V19" s="9" t="str">
        <f t="shared" si="15"/>
        <v>00:00</v>
      </c>
      <c r="W19" s="9">
        <f t="shared" si="16"/>
        <v>0</v>
      </c>
      <c r="X19" s="38">
        <f t="shared" si="17"/>
        <v>0</v>
      </c>
      <c r="Y19" s="38">
        <f t="shared" si="6"/>
        <v>0</v>
      </c>
      <c r="Z19" s="10" t="str">
        <f t="shared" si="18"/>
        <v>07:36</v>
      </c>
      <c r="AA19" s="10" t="str">
        <f t="shared" si="19"/>
        <v>00:00</v>
      </c>
      <c r="AB19" s="11">
        <v>0.9166666666666666</v>
      </c>
      <c r="AC19" s="11">
        <v>0.25</v>
      </c>
      <c r="AD19" s="12">
        <f t="shared" si="7"/>
        <v>0</v>
      </c>
      <c r="AE19" s="12">
        <f t="shared" si="8"/>
        <v>0</v>
      </c>
      <c r="AF19" s="12">
        <f t="shared" si="9"/>
        <v>0</v>
      </c>
      <c r="AG19" s="9">
        <v>0.7916666666666666</v>
      </c>
      <c r="AH19" s="9">
        <v>0.9166666666666666</v>
      </c>
      <c r="AI19" s="9" t="str">
        <f t="shared" si="10"/>
        <v>00:00</v>
      </c>
      <c r="AJ19" s="9" t="str">
        <f t="shared" si="11"/>
        <v>00:00</v>
      </c>
      <c r="AK19" s="9" t="str">
        <f t="shared" si="12"/>
        <v>00:00</v>
      </c>
      <c r="AL19" s="125">
        <f t="shared" si="20"/>
        <v>0</v>
      </c>
      <c r="AM19" s="125">
        <f t="shared" si="21"/>
        <v>0</v>
      </c>
      <c r="AN19" s="125">
        <f t="shared" si="22"/>
        <v>0</v>
      </c>
      <c r="AO19" s="125">
        <f t="shared" si="23"/>
        <v>0</v>
      </c>
      <c r="AP19" s="55"/>
      <c r="AQ19" s="55"/>
      <c r="AR19" s="55"/>
      <c r="AS19" s="55"/>
      <c r="AT19" s="55"/>
      <c r="AU19" s="55"/>
      <c r="AV19" s="55"/>
      <c r="AW19" s="55"/>
      <c r="AX19" s="55"/>
      <c r="AY19" s="55"/>
    </row>
    <row r="20" spans="1:51" ht="12.75">
      <c r="A20" s="193">
        <v>42868</v>
      </c>
      <c r="B20" s="133">
        <v>4</v>
      </c>
      <c r="C20" s="145" t="s">
        <v>117</v>
      </c>
      <c r="D20" s="121"/>
      <c r="E20" s="121"/>
      <c r="F20" s="157"/>
      <c r="G20" s="157"/>
      <c r="H20" s="7"/>
      <c r="I20" s="7"/>
      <c r="J20" s="8">
        <f t="shared" si="13"/>
        <v>0</v>
      </c>
      <c r="K20" s="8">
        <f t="shared" si="0"/>
        <v>0.31666666666666665</v>
      </c>
      <c r="L20" s="8">
        <f t="shared" si="1"/>
        <v>3.166666666666666</v>
      </c>
      <c r="M20" s="194" t="str">
        <f t="shared" si="2"/>
        <v>-</v>
      </c>
      <c r="N20" s="195">
        <f t="shared" si="3"/>
        <v>2.8499999999999996</v>
      </c>
      <c r="O20" s="356"/>
      <c r="P20" s="357"/>
      <c r="Q20" s="58"/>
      <c r="R20" s="58"/>
      <c r="S20" s="9">
        <f t="shared" si="4"/>
        <v>0</v>
      </c>
      <c r="T20" s="9">
        <f t="shared" si="5"/>
        <v>0</v>
      </c>
      <c r="U20" s="9">
        <f t="shared" si="14"/>
        <v>0</v>
      </c>
      <c r="V20" s="9" t="str">
        <f t="shared" si="15"/>
        <v>00:00</v>
      </c>
      <c r="W20" s="9">
        <f t="shared" si="16"/>
        <v>0</v>
      </c>
      <c r="X20" s="38">
        <f t="shared" si="17"/>
        <v>0</v>
      </c>
      <c r="Y20" s="38">
        <f t="shared" si="6"/>
        <v>0</v>
      </c>
      <c r="Z20" s="10" t="str">
        <f t="shared" si="18"/>
        <v>00:00</v>
      </c>
      <c r="AA20" s="10" t="str">
        <f t="shared" si="19"/>
        <v>00:00</v>
      </c>
      <c r="AB20" s="11">
        <v>0.9166666666666666</v>
      </c>
      <c r="AC20" s="11">
        <v>0.25</v>
      </c>
      <c r="AD20" s="12">
        <f t="shared" si="7"/>
        <v>0</v>
      </c>
      <c r="AE20" s="12">
        <f t="shared" si="8"/>
        <v>0</v>
      </c>
      <c r="AF20" s="12">
        <f t="shared" si="9"/>
        <v>0</v>
      </c>
      <c r="AG20" s="9">
        <v>0.7916666666666666</v>
      </c>
      <c r="AH20" s="9">
        <v>0.9166666666666666</v>
      </c>
      <c r="AI20" s="9" t="str">
        <f t="shared" si="10"/>
        <v>00:00</v>
      </c>
      <c r="AJ20" s="9" t="str">
        <f t="shared" si="11"/>
        <v>00:00</v>
      </c>
      <c r="AK20" s="9" t="str">
        <f t="shared" si="12"/>
        <v>00:00</v>
      </c>
      <c r="AL20" s="125">
        <f t="shared" si="20"/>
        <v>0</v>
      </c>
      <c r="AM20" s="125">
        <f t="shared" si="21"/>
        <v>0</v>
      </c>
      <c r="AN20" s="125">
        <f t="shared" si="22"/>
        <v>0</v>
      </c>
      <c r="AO20" s="125">
        <f t="shared" si="23"/>
        <v>0</v>
      </c>
      <c r="AP20" s="55"/>
      <c r="AQ20" s="55"/>
      <c r="AR20" s="55"/>
      <c r="AS20" s="55"/>
      <c r="AT20" s="55"/>
      <c r="AU20" s="55"/>
      <c r="AV20" s="55"/>
      <c r="AW20" s="55"/>
      <c r="AX20" s="55"/>
      <c r="AY20" s="55"/>
    </row>
    <row r="21" spans="1:51" ht="12.75">
      <c r="A21" s="193">
        <v>42869</v>
      </c>
      <c r="B21" s="133">
        <v>4</v>
      </c>
      <c r="C21" s="145" t="s">
        <v>150</v>
      </c>
      <c r="D21" s="121"/>
      <c r="E21" s="121"/>
      <c r="F21" s="157"/>
      <c r="G21" s="157"/>
      <c r="H21" s="7"/>
      <c r="I21" s="7"/>
      <c r="J21" s="8">
        <f t="shared" si="13"/>
        <v>0</v>
      </c>
      <c r="K21" s="8">
        <f t="shared" si="0"/>
        <v>0.31666666666666665</v>
      </c>
      <c r="L21" s="8">
        <f t="shared" si="1"/>
        <v>3.166666666666666</v>
      </c>
      <c r="M21" s="194" t="str">
        <f t="shared" si="2"/>
        <v>-</v>
      </c>
      <c r="N21" s="195">
        <f t="shared" si="3"/>
        <v>2.8499999999999996</v>
      </c>
      <c r="O21" s="356"/>
      <c r="P21" s="357"/>
      <c r="Q21" s="58"/>
      <c r="R21" s="58"/>
      <c r="S21" s="9">
        <f t="shared" si="4"/>
        <v>0</v>
      </c>
      <c r="T21" s="9">
        <f t="shared" si="5"/>
        <v>0</v>
      </c>
      <c r="U21" s="9">
        <f t="shared" si="14"/>
        <v>0</v>
      </c>
      <c r="V21" s="9" t="str">
        <f t="shared" si="15"/>
        <v>00:00</v>
      </c>
      <c r="W21" s="9">
        <f t="shared" si="16"/>
        <v>0</v>
      </c>
      <c r="X21" s="38">
        <f t="shared" si="17"/>
        <v>0</v>
      </c>
      <c r="Y21" s="38">
        <f t="shared" si="6"/>
        <v>0</v>
      </c>
      <c r="Z21" s="10" t="str">
        <f t="shared" si="18"/>
        <v>00:00</v>
      </c>
      <c r="AA21" s="10" t="str">
        <f t="shared" si="19"/>
        <v>00:00</v>
      </c>
      <c r="AB21" s="11">
        <v>0.9166666666666666</v>
      </c>
      <c r="AC21" s="11">
        <v>0.25</v>
      </c>
      <c r="AD21" s="12">
        <f t="shared" si="7"/>
        <v>0</v>
      </c>
      <c r="AE21" s="12">
        <f t="shared" si="8"/>
        <v>0</v>
      </c>
      <c r="AF21" s="12">
        <f t="shared" si="9"/>
        <v>0</v>
      </c>
      <c r="AG21" s="9">
        <v>0.7916666666666666</v>
      </c>
      <c r="AH21" s="9">
        <v>0.9166666666666666</v>
      </c>
      <c r="AI21" s="9" t="str">
        <f t="shared" si="10"/>
        <v>00:00</v>
      </c>
      <c r="AJ21" s="9" t="str">
        <f t="shared" si="11"/>
        <v>00:00</v>
      </c>
      <c r="AK21" s="9" t="str">
        <f t="shared" si="12"/>
        <v>00:00</v>
      </c>
      <c r="AL21" s="125">
        <f t="shared" si="20"/>
        <v>0</v>
      </c>
      <c r="AM21" s="125">
        <f t="shared" si="21"/>
        <v>0</v>
      </c>
      <c r="AN21" s="125">
        <f t="shared" si="22"/>
        <v>0</v>
      </c>
      <c r="AO21" s="125">
        <f t="shared" si="23"/>
        <v>0</v>
      </c>
      <c r="AP21" s="55"/>
      <c r="AQ21" s="55"/>
      <c r="AR21" s="55"/>
      <c r="AS21" s="55"/>
      <c r="AT21" s="55"/>
      <c r="AU21" s="55"/>
      <c r="AV21" s="55"/>
      <c r="AW21" s="55"/>
      <c r="AX21" s="55"/>
      <c r="AY21" s="55"/>
    </row>
    <row r="22" spans="1:51" ht="12.75">
      <c r="A22" s="193">
        <v>42870</v>
      </c>
      <c r="B22" s="133">
        <v>1</v>
      </c>
      <c r="C22" s="145" t="s">
        <v>117</v>
      </c>
      <c r="D22" s="121"/>
      <c r="E22" s="121"/>
      <c r="F22" s="121"/>
      <c r="G22" s="121"/>
      <c r="H22" s="7"/>
      <c r="I22" s="7"/>
      <c r="J22" s="8">
        <f t="shared" si="13"/>
        <v>0</v>
      </c>
      <c r="K22" s="8">
        <f t="shared" si="0"/>
        <v>0.31666666666666665</v>
      </c>
      <c r="L22" s="8">
        <f t="shared" si="1"/>
        <v>3.4833333333333325</v>
      </c>
      <c r="M22" s="194" t="str">
        <f t="shared" si="2"/>
        <v>-</v>
      </c>
      <c r="N22" s="195">
        <f t="shared" si="3"/>
        <v>3.166666666666666</v>
      </c>
      <c r="O22" s="356"/>
      <c r="P22" s="357"/>
      <c r="Q22" s="58"/>
      <c r="R22" s="58"/>
      <c r="S22" s="9">
        <f t="shared" si="4"/>
        <v>0</v>
      </c>
      <c r="T22" s="9">
        <f t="shared" si="5"/>
        <v>0</v>
      </c>
      <c r="U22" s="9" t="str">
        <f t="shared" si="14"/>
        <v>00:00</v>
      </c>
      <c r="V22" s="9" t="str">
        <f t="shared" si="15"/>
        <v>00:00</v>
      </c>
      <c r="W22" s="9">
        <f t="shared" si="16"/>
        <v>0</v>
      </c>
      <c r="X22" s="38">
        <f t="shared" si="17"/>
        <v>0</v>
      </c>
      <c r="Y22" s="38">
        <f t="shared" si="6"/>
        <v>0</v>
      </c>
      <c r="Z22" s="10" t="str">
        <f t="shared" si="18"/>
        <v>07:36</v>
      </c>
      <c r="AA22" s="10" t="str">
        <f t="shared" si="19"/>
        <v>00:00</v>
      </c>
      <c r="AB22" s="11">
        <v>0.9166666666666666</v>
      </c>
      <c r="AC22" s="11">
        <v>0.25</v>
      </c>
      <c r="AD22" s="12">
        <f t="shared" si="7"/>
        <v>0</v>
      </c>
      <c r="AE22" s="12">
        <f t="shared" si="8"/>
        <v>0</v>
      </c>
      <c r="AF22" s="12">
        <f t="shared" si="9"/>
        <v>0</v>
      </c>
      <c r="AG22" s="9">
        <v>0.7916666666666666</v>
      </c>
      <c r="AH22" s="9">
        <v>0.9166666666666666</v>
      </c>
      <c r="AI22" s="9" t="str">
        <f t="shared" si="10"/>
        <v>00:00</v>
      </c>
      <c r="AJ22" s="9" t="str">
        <f t="shared" si="11"/>
        <v>00:00</v>
      </c>
      <c r="AK22" s="9" t="str">
        <f t="shared" si="12"/>
        <v>00:00</v>
      </c>
      <c r="AL22" s="125">
        <f t="shared" si="20"/>
        <v>0</v>
      </c>
      <c r="AM22" s="125">
        <f t="shared" si="21"/>
        <v>0</v>
      </c>
      <c r="AN22" s="125">
        <f t="shared" si="22"/>
        <v>0</v>
      </c>
      <c r="AO22" s="125">
        <f t="shared" si="23"/>
        <v>0</v>
      </c>
      <c r="AP22" s="55"/>
      <c r="AQ22" s="55"/>
      <c r="AR22" s="55"/>
      <c r="AS22" s="55"/>
      <c r="AT22" s="55"/>
      <c r="AU22" s="55"/>
      <c r="AV22" s="55"/>
      <c r="AW22" s="55"/>
      <c r="AX22" s="55"/>
      <c r="AY22" s="55"/>
    </row>
    <row r="23" spans="1:51" ht="12.75">
      <c r="A23" s="193">
        <v>42871</v>
      </c>
      <c r="B23" s="133">
        <v>1</v>
      </c>
      <c r="C23" s="145" t="s">
        <v>117</v>
      </c>
      <c r="D23" s="121"/>
      <c r="E23" s="121"/>
      <c r="F23" s="121"/>
      <c r="G23" s="121"/>
      <c r="H23" s="7"/>
      <c r="I23" s="7"/>
      <c r="J23" s="8">
        <f t="shared" si="13"/>
        <v>0</v>
      </c>
      <c r="K23" s="8">
        <f t="shared" si="0"/>
        <v>0.31666666666666665</v>
      </c>
      <c r="L23" s="8">
        <f t="shared" si="1"/>
        <v>3.799999999999999</v>
      </c>
      <c r="M23" s="194" t="str">
        <f t="shared" si="2"/>
        <v>-</v>
      </c>
      <c r="N23" s="195">
        <f t="shared" si="3"/>
        <v>3.4833333333333325</v>
      </c>
      <c r="O23" s="356"/>
      <c r="P23" s="357"/>
      <c r="Q23" s="58"/>
      <c r="R23" s="58"/>
      <c r="S23" s="9">
        <f t="shared" si="4"/>
        <v>0</v>
      </c>
      <c r="T23" s="9">
        <f t="shared" si="5"/>
        <v>0</v>
      </c>
      <c r="U23" s="9" t="str">
        <f t="shared" si="14"/>
        <v>00:00</v>
      </c>
      <c r="V23" s="9" t="str">
        <f t="shared" si="15"/>
        <v>00:00</v>
      </c>
      <c r="W23" s="9">
        <f t="shared" si="16"/>
        <v>0</v>
      </c>
      <c r="X23" s="38">
        <f t="shared" si="17"/>
        <v>0</v>
      </c>
      <c r="Y23" s="38">
        <f t="shared" si="6"/>
        <v>0</v>
      </c>
      <c r="Z23" s="10" t="str">
        <f t="shared" si="18"/>
        <v>07:36</v>
      </c>
      <c r="AA23" s="10" t="str">
        <f t="shared" si="19"/>
        <v>00:00</v>
      </c>
      <c r="AB23" s="11">
        <v>0.9166666666666666</v>
      </c>
      <c r="AC23" s="11">
        <v>0.25</v>
      </c>
      <c r="AD23" s="12">
        <f t="shared" si="7"/>
        <v>0</v>
      </c>
      <c r="AE23" s="12">
        <f t="shared" si="8"/>
        <v>0</v>
      </c>
      <c r="AF23" s="12">
        <f t="shared" si="9"/>
        <v>0</v>
      </c>
      <c r="AG23" s="9">
        <v>0.7916666666666666</v>
      </c>
      <c r="AH23" s="9">
        <v>0.9166666666666666</v>
      </c>
      <c r="AI23" s="9" t="str">
        <f t="shared" si="10"/>
        <v>00:00</v>
      </c>
      <c r="AJ23" s="9" t="str">
        <f t="shared" si="11"/>
        <v>00:00</v>
      </c>
      <c r="AK23" s="9" t="str">
        <f t="shared" si="12"/>
        <v>00:00</v>
      </c>
      <c r="AL23" s="125">
        <f t="shared" si="20"/>
        <v>0</v>
      </c>
      <c r="AM23" s="125">
        <f t="shared" si="21"/>
        <v>0</v>
      </c>
      <c r="AN23" s="125">
        <f t="shared" si="22"/>
        <v>0</v>
      </c>
      <c r="AO23" s="125">
        <f t="shared" si="23"/>
        <v>0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55"/>
    </row>
    <row r="24" spans="1:51" ht="12.75">
      <c r="A24" s="193">
        <v>42872</v>
      </c>
      <c r="B24" s="133">
        <v>1</v>
      </c>
      <c r="C24" s="145" t="s">
        <v>117</v>
      </c>
      <c r="D24" s="121"/>
      <c r="E24" s="121"/>
      <c r="F24" s="121"/>
      <c r="G24" s="121"/>
      <c r="H24" s="7"/>
      <c r="I24" s="7"/>
      <c r="J24" s="8">
        <f t="shared" si="13"/>
        <v>0</v>
      </c>
      <c r="K24" s="8">
        <f t="shared" si="0"/>
        <v>0.31666666666666665</v>
      </c>
      <c r="L24" s="8">
        <f t="shared" si="1"/>
        <v>4.116666666666665</v>
      </c>
      <c r="M24" s="194" t="str">
        <f t="shared" si="2"/>
        <v>-</v>
      </c>
      <c r="N24" s="195">
        <f t="shared" si="3"/>
        <v>3.799999999999999</v>
      </c>
      <c r="O24" s="356"/>
      <c r="P24" s="357"/>
      <c r="Q24" s="58"/>
      <c r="R24" s="58"/>
      <c r="S24" s="9">
        <f t="shared" si="4"/>
        <v>0</v>
      </c>
      <c r="T24" s="9">
        <f t="shared" si="5"/>
        <v>0</v>
      </c>
      <c r="U24" s="9" t="str">
        <f t="shared" si="14"/>
        <v>00:00</v>
      </c>
      <c r="V24" s="9" t="str">
        <f t="shared" si="15"/>
        <v>00:00</v>
      </c>
      <c r="W24" s="9">
        <f t="shared" si="16"/>
        <v>0</v>
      </c>
      <c r="X24" s="38">
        <f t="shared" si="17"/>
        <v>0</v>
      </c>
      <c r="Y24" s="38">
        <f t="shared" si="6"/>
        <v>0</v>
      </c>
      <c r="Z24" s="10" t="str">
        <f t="shared" si="18"/>
        <v>07:36</v>
      </c>
      <c r="AA24" s="10" t="str">
        <f t="shared" si="19"/>
        <v>00:00</v>
      </c>
      <c r="AB24" s="11">
        <v>0.9166666666666666</v>
      </c>
      <c r="AC24" s="11">
        <v>0.25</v>
      </c>
      <c r="AD24" s="12">
        <f t="shared" si="7"/>
        <v>0</v>
      </c>
      <c r="AE24" s="12">
        <f t="shared" si="8"/>
        <v>0</v>
      </c>
      <c r="AF24" s="12">
        <f t="shared" si="9"/>
        <v>0</v>
      </c>
      <c r="AG24" s="9">
        <v>0.7916666666666666</v>
      </c>
      <c r="AH24" s="9">
        <v>0.9166666666666666</v>
      </c>
      <c r="AI24" s="9" t="str">
        <f t="shared" si="10"/>
        <v>00:00</v>
      </c>
      <c r="AJ24" s="9" t="str">
        <f t="shared" si="11"/>
        <v>00:00</v>
      </c>
      <c r="AK24" s="9" t="str">
        <f t="shared" si="12"/>
        <v>00:00</v>
      </c>
      <c r="AL24" s="125">
        <f t="shared" si="20"/>
        <v>0</v>
      </c>
      <c r="AM24" s="125">
        <f t="shared" si="21"/>
        <v>0</v>
      </c>
      <c r="AN24" s="125">
        <f t="shared" si="22"/>
        <v>0</v>
      </c>
      <c r="AO24" s="125">
        <f t="shared" si="23"/>
        <v>0</v>
      </c>
      <c r="AP24" s="55"/>
      <c r="AQ24" s="55"/>
      <c r="AR24" s="55"/>
      <c r="AS24" s="55"/>
      <c r="AT24" s="55"/>
      <c r="AU24" s="55"/>
      <c r="AV24" s="55"/>
      <c r="AW24" s="55"/>
      <c r="AX24" s="55"/>
      <c r="AY24" s="55"/>
    </row>
    <row r="25" spans="1:51" ht="12.75">
      <c r="A25" s="193">
        <v>42873</v>
      </c>
      <c r="B25" s="133">
        <v>1</v>
      </c>
      <c r="C25" s="145" t="s">
        <v>117</v>
      </c>
      <c r="D25" s="121"/>
      <c r="E25" s="121"/>
      <c r="F25" s="121"/>
      <c r="G25" s="121"/>
      <c r="H25" s="7"/>
      <c r="I25" s="7"/>
      <c r="J25" s="8">
        <f t="shared" si="13"/>
        <v>0</v>
      </c>
      <c r="K25" s="8">
        <f t="shared" si="0"/>
        <v>0.31666666666666665</v>
      </c>
      <c r="L25" s="8">
        <f t="shared" si="1"/>
        <v>4.433333333333332</v>
      </c>
      <c r="M25" s="194" t="str">
        <f t="shared" si="2"/>
        <v>-</v>
      </c>
      <c r="N25" s="195">
        <f t="shared" si="3"/>
        <v>4.116666666666665</v>
      </c>
      <c r="O25" s="356"/>
      <c r="P25" s="357"/>
      <c r="Q25" s="58"/>
      <c r="R25" s="58"/>
      <c r="S25" s="9">
        <f t="shared" si="4"/>
        <v>0</v>
      </c>
      <c r="T25" s="9">
        <f t="shared" si="5"/>
        <v>0</v>
      </c>
      <c r="U25" s="9" t="str">
        <f t="shared" si="14"/>
        <v>00:00</v>
      </c>
      <c r="V25" s="9" t="str">
        <f t="shared" si="15"/>
        <v>00:00</v>
      </c>
      <c r="W25" s="9">
        <f t="shared" si="16"/>
        <v>0</v>
      </c>
      <c r="X25" s="38">
        <f t="shared" si="17"/>
        <v>0</v>
      </c>
      <c r="Y25" s="38">
        <f t="shared" si="6"/>
        <v>0</v>
      </c>
      <c r="Z25" s="10" t="str">
        <f t="shared" si="18"/>
        <v>07:36</v>
      </c>
      <c r="AA25" s="10" t="str">
        <f t="shared" si="19"/>
        <v>00:00</v>
      </c>
      <c r="AB25" s="11">
        <v>0.9166666666666666</v>
      </c>
      <c r="AC25" s="11">
        <v>0.25</v>
      </c>
      <c r="AD25" s="12">
        <f t="shared" si="7"/>
        <v>0</v>
      </c>
      <c r="AE25" s="12">
        <f t="shared" si="8"/>
        <v>0</v>
      </c>
      <c r="AF25" s="12">
        <f t="shared" si="9"/>
        <v>0</v>
      </c>
      <c r="AG25" s="9">
        <v>0.7916666666666666</v>
      </c>
      <c r="AH25" s="9">
        <v>0.9166666666666666</v>
      </c>
      <c r="AI25" s="9" t="str">
        <f t="shared" si="10"/>
        <v>00:00</v>
      </c>
      <c r="AJ25" s="9" t="str">
        <f t="shared" si="11"/>
        <v>00:00</v>
      </c>
      <c r="AK25" s="9" t="str">
        <f t="shared" si="12"/>
        <v>00:00</v>
      </c>
      <c r="AL25" s="125">
        <f t="shared" si="20"/>
        <v>0</v>
      </c>
      <c r="AM25" s="125">
        <f t="shared" si="21"/>
        <v>0</v>
      </c>
      <c r="AN25" s="125">
        <f t="shared" si="22"/>
        <v>0</v>
      </c>
      <c r="AO25" s="125">
        <f t="shared" si="23"/>
        <v>0</v>
      </c>
      <c r="AP25" s="55"/>
      <c r="AQ25" s="55"/>
      <c r="AR25" s="55"/>
      <c r="AS25" s="55"/>
      <c r="AT25" s="55"/>
      <c r="AU25" s="55"/>
      <c r="AV25" s="55"/>
      <c r="AW25" s="55"/>
      <c r="AX25" s="55"/>
      <c r="AY25" s="55"/>
    </row>
    <row r="26" spans="1:51" ht="12.75">
      <c r="A26" s="193">
        <v>42874</v>
      </c>
      <c r="B26" s="133">
        <v>1</v>
      </c>
      <c r="C26" s="145" t="s">
        <v>117</v>
      </c>
      <c r="D26" s="121"/>
      <c r="E26" s="121"/>
      <c r="F26" s="121"/>
      <c r="G26" s="121"/>
      <c r="H26" s="7"/>
      <c r="I26" s="7"/>
      <c r="J26" s="8">
        <f t="shared" si="13"/>
        <v>0</v>
      </c>
      <c r="K26" s="8">
        <f t="shared" si="0"/>
        <v>0.31666666666666665</v>
      </c>
      <c r="L26" s="8">
        <f t="shared" si="1"/>
        <v>4.749999999999998</v>
      </c>
      <c r="M26" s="194" t="str">
        <f t="shared" si="2"/>
        <v>-</v>
      </c>
      <c r="N26" s="195">
        <f t="shared" si="3"/>
        <v>4.433333333333332</v>
      </c>
      <c r="O26" s="356"/>
      <c r="P26" s="357"/>
      <c r="Q26" s="58"/>
      <c r="R26" s="58"/>
      <c r="S26" s="9">
        <f t="shared" si="4"/>
        <v>0</v>
      </c>
      <c r="T26" s="9">
        <f t="shared" si="5"/>
        <v>0</v>
      </c>
      <c r="U26" s="9" t="str">
        <f t="shared" si="14"/>
        <v>00:00</v>
      </c>
      <c r="V26" s="9" t="str">
        <f t="shared" si="15"/>
        <v>00:00</v>
      </c>
      <c r="W26" s="9">
        <f t="shared" si="16"/>
        <v>0</v>
      </c>
      <c r="X26" s="38">
        <f t="shared" si="17"/>
        <v>0</v>
      </c>
      <c r="Y26" s="38">
        <f t="shared" si="6"/>
        <v>0</v>
      </c>
      <c r="Z26" s="10" t="str">
        <f t="shared" si="18"/>
        <v>07:36</v>
      </c>
      <c r="AA26" s="10" t="str">
        <f t="shared" si="19"/>
        <v>00:00</v>
      </c>
      <c r="AB26" s="11">
        <v>0.9166666666666666</v>
      </c>
      <c r="AC26" s="11">
        <v>0.25</v>
      </c>
      <c r="AD26" s="12">
        <f t="shared" si="7"/>
        <v>0</v>
      </c>
      <c r="AE26" s="12">
        <f t="shared" si="8"/>
        <v>0</v>
      </c>
      <c r="AF26" s="12">
        <f t="shared" si="9"/>
        <v>0</v>
      </c>
      <c r="AG26" s="9">
        <v>0.7916666666666666</v>
      </c>
      <c r="AH26" s="9">
        <v>0.9166666666666666</v>
      </c>
      <c r="AI26" s="9" t="str">
        <f t="shared" si="10"/>
        <v>00:00</v>
      </c>
      <c r="AJ26" s="9" t="str">
        <f t="shared" si="11"/>
        <v>00:00</v>
      </c>
      <c r="AK26" s="9" t="str">
        <f t="shared" si="12"/>
        <v>00:00</v>
      </c>
      <c r="AL26" s="125">
        <f t="shared" si="20"/>
        <v>0</v>
      </c>
      <c r="AM26" s="125">
        <f t="shared" si="21"/>
        <v>0</v>
      </c>
      <c r="AN26" s="125">
        <f t="shared" si="22"/>
        <v>0</v>
      </c>
      <c r="AO26" s="125">
        <f t="shared" si="23"/>
        <v>0</v>
      </c>
      <c r="AP26" s="55"/>
      <c r="AQ26" s="55"/>
      <c r="AR26" s="55"/>
      <c r="AS26" s="55"/>
      <c r="AT26" s="55"/>
      <c r="AU26" s="55"/>
      <c r="AV26" s="55"/>
      <c r="AW26" s="55"/>
      <c r="AX26" s="55"/>
      <c r="AY26" s="55"/>
    </row>
    <row r="27" spans="1:51" ht="12.75">
      <c r="A27" s="193">
        <v>42875</v>
      </c>
      <c r="B27" s="133">
        <v>4</v>
      </c>
      <c r="C27" s="145" t="s">
        <v>117</v>
      </c>
      <c r="D27" s="121"/>
      <c r="E27" s="121"/>
      <c r="F27" s="157"/>
      <c r="G27" s="157"/>
      <c r="H27" s="7"/>
      <c r="I27" s="7"/>
      <c r="J27" s="8">
        <f t="shared" si="13"/>
        <v>0</v>
      </c>
      <c r="K27" s="8">
        <f t="shared" si="0"/>
        <v>0.31666666666666665</v>
      </c>
      <c r="L27" s="8">
        <f t="shared" si="1"/>
        <v>4.749999999999998</v>
      </c>
      <c r="M27" s="194" t="str">
        <f t="shared" si="2"/>
        <v>-</v>
      </c>
      <c r="N27" s="195">
        <f t="shared" si="3"/>
        <v>4.433333333333332</v>
      </c>
      <c r="O27" s="356"/>
      <c r="P27" s="357"/>
      <c r="Q27" s="58"/>
      <c r="R27" s="58"/>
      <c r="S27" s="9">
        <f t="shared" si="4"/>
        <v>0</v>
      </c>
      <c r="T27" s="9">
        <f t="shared" si="5"/>
        <v>0</v>
      </c>
      <c r="U27" s="9">
        <f t="shared" si="14"/>
        <v>0</v>
      </c>
      <c r="V27" s="9" t="str">
        <f t="shared" si="15"/>
        <v>00:00</v>
      </c>
      <c r="W27" s="9">
        <f t="shared" si="16"/>
        <v>0</v>
      </c>
      <c r="X27" s="38">
        <f t="shared" si="17"/>
        <v>0</v>
      </c>
      <c r="Y27" s="38">
        <f t="shared" si="6"/>
        <v>0</v>
      </c>
      <c r="Z27" s="10" t="str">
        <f t="shared" si="18"/>
        <v>00:00</v>
      </c>
      <c r="AA27" s="10" t="str">
        <f t="shared" si="19"/>
        <v>00:00</v>
      </c>
      <c r="AB27" s="11">
        <v>0.9166666666666666</v>
      </c>
      <c r="AC27" s="11">
        <v>0.25</v>
      </c>
      <c r="AD27" s="12">
        <f t="shared" si="7"/>
        <v>0</v>
      </c>
      <c r="AE27" s="12">
        <f t="shared" si="8"/>
        <v>0</v>
      </c>
      <c r="AF27" s="12">
        <f t="shared" si="9"/>
        <v>0</v>
      </c>
      <c r="AG27" s="9">
        <v>0.7916666666666666</v>
      </c>
      <c r="AH27" s="9">
        <v>0.9166666666666666</v>
      </c>
      <c r="AI27" s="9" t="str">
        <f t="shared" si="10"/>
        <v>00:00</v>
      </c>
      <c r="AJ27" s="9" t="str">
        <f t="shared" si="11"/>
        <v>00:00</v>
      </c>
      <c r="AK27" s="9" t="str">
        <f t="shared" si="12"/>
        <v>00:00</v>
      </c>
      <c r="AL27" s="125">
        <f t="shared" si="20"/>
        <v>0</v>
      </c>
      <c r="AM27" s="125">
        <f t="shared" si="21"/>
        <v>0</v>
      </c>
      <c r="AN27" s="125">
        <f t="shared" si="22"/>
        <v>0</v>
      </c>
      <c r="AO27" s="125">
        <f t="shared" si="23"/>
        <v>0</v>
      </c>
      <c r="AP27" s="55"/>
      <c r="AQ27" s="55"/>
      <c r="AR27" s="55"/>
      <c r="AS27" s="55"/>
      <c r="AT27" s="55"/>
      <c r="AU27" s="55"/>
      <c r="AV27" s="55"/>
      <c r="AW27" s="55"/>
      <c r="AX27" s="55"/>
      <c r="AY27" s="55"/>
    </row>
    <row r="28" spans="1:51" ht="12.75">
      <c r="A28" s="193">
        <v>42876</v>
      </c>
      <c r="B28" s="133">
        <v>4</v>
      </c>
      <c r="C28" s="145" t="s">
        <v>117</v>
      </c>
      <c r="D28" s="121"/>
      <c r="E28" s="121"/>
      <c r="F28" s="157"/>
      <c r="G28" s="157"/>
      <c r="H28" s="7"/>
      <c r="I28" s="7"/>
      <c r="J28" s="8">
        <f t="shared" si="13"/>
        <v>0</v>
      </c>
      <c r="K28" s="8">
        <f t="shared" si="0"/>
        <v>0.31666666666666665</v>
      </c>
      <c r="L28" s="8">
        <f t="shared" si="1"/>
        <v>4.749999999999998</v>
      </c>
      <c r="M28" s="194" t="str">
        <f t="shared" si="2"/>
        <v>-</v>
      </c>
      <c r="N28" s="195">
        <f t="shared" si="3"/>
        <v>4.433333333333332</v>
      </c>
      <c r="O28" s="356"/>
      <c r="P28" s="357"/>
      <c r="Q28" s="58"/>
      <c r="R28" s="58"/>
      <c r="S28" s="9">
        <f t="shared" si="4"/>
        <v>0</v>
      </c>
      <c r="T28" s="9">
        <f t="shared" si="5"/>
        <v>0</v>
      </c>
      <c r="U28" s="9">
        <f t="shared" si="14"/>
        <v>0</v>
      </c>
      <c r="V28" s="9" t="str">
        <f t="shared" si="15"/>
        <v>00:00</v>
      </c>
      <c r="W28" s="9">
        <f t="shared" si="16"/>
        <v>0</v>
      </c>
      <c r="X28" s="38">
        <f t="shared" si="17"/>
        <v>0</v>
      </c>
      <c r="Y28" s="38">
        <f t="shared" si="6"/>
        <v>0</v>
      </c>
      <c r="Z28" s="10" t="str">
        <f t="shared" si="18"/>
        <v>00:00</v>
      </c>
      <c r="AA28" s="10" t="str">
        <f t="shared" si="19"/>
        <v>00:00</v>
      </c>
      <c r="AB28" s="11">
        <v>0.9166666666666666</v>
      </c>
      <c r="AC28" s="11">
        <v>0.25</v>
      </c>
      <c r="AD28" s="12">
        <f t="shared" si="7"/>
        <v>0</v>
      </c>
      <c r="AE28" s="12">
        <f t="shared" si="8"/>
        <v>0</v>
      </c>
      <c r="AF28" s="12">
        <f t="shared" si="9"/>
        <v>0</v>
      </c>
      <c r="AG28" s="9">
        <v>0.7916666666666666</v>
      </c>
      <c r="AH28" s="9">
        <v>0.9166666666666666</v>
      </c>
      <c r="AI28" s="9" t="str">
        <f t="shared" si="10"/>
        <v>00:00</v>
      </c>
      <c r="AJ28" s="9" t="str">
        <f t="shared" si="11"/>
        <v>00:00</v>
      </c>
      <c r="AK28" s="9" t="str">
        <f t="shared" si="12"/>
        <v>00:00</v>
      </c>
      <c r="AL28" s="125">
        <f t="shared" si="20"/>
        <v>0</v>
      </c>
      <c r="AM28" s="125">
        <f t="shared" si="21"/>
        <v>0</v>
      </c>
      <c r="AN28" s="125">
        <f t="shared" si="22"/>
        <v>0</v>
      </c>
      <c r="AO28" s="125">
        <f t="shared" si="23"/>
        <v>0</v>
      </c>
      <c r="AP28" s="55"/>
      <c r="AQ28" s="55"/>
      <c r="AR28" s="55"/>
      <c r="AS28" s="55"/>
      <c r="AT28" s="55"/>
      <c r="AU28" s="55"/>
      <c r="AV28" s="55"/>
      <c r="AW28" s="55"/>
      <c r="AX28" s="55"/>
      <c r="AY28" s="55"/>
    </row>
    <row r="29" spans="1:51" ht="12.75">
      <c r="A29" s="193">
        <v>42877</v>
      </c>
      <c r="B29" s="133">
        <v>1</v>
      </c>
      <c r="C29" s="145" t="s">
        <v>117</v>
      </c>
      <c r="D29" s="121"/>
      <c r="E29" s="121"/>
      <c r="F29" s="121"/>
      <c r="G29" s="121"/>
      <c r="H29" s="7"/>
      <c r="I29" s="7"/>
      <c r="J29" s="8">
        <f t="shared" si="13"/>
        <v>0</v>
      </c>
      <c r="K29" s="8">
        <f t="shared" si="0"/>
        <v>0.31666666666666665</v>
      </c>
      <c r="L29" s="8">
        <f t="shared" si="1"/>
        <v>5.066666666666665</v>
      </c>
      <c r="M29" s="194" t="str">
        <f t="shared" si="2"/>
        <v>-</v>
      </c>
      <c r="N29" s="195">
        <f t="shared" si="3"/>
        <v>4.749999999999998</v>
      </c>
      <c r="O29" s="356"/>
      <c r="P29" s="357"/>
      <c r="Q29" s="58"/>
      <c r="R29" s="58"/>
      <c r="S29" s="9">
        <f t="shared" si="4"/>
        <v>0</v>
      </c>
      <c r="T29" s="9">
        <f t="shared" si="5"/>
        <v>0</v>
      </c>
      <c r="U29" s="9" t="str">
        <f t="shared" si="14"/>
        <v>00:00</v>
      </c>
      <c r="V29" s="9" t="str">
        <f t="shared" si="15"/>
        <v>00:00</v>
      </c>
      <c r="W29" s="9">
        <f t="shared" si="16"/>
        <v>0</v>
      </c>
      <c r="X29" s="38">
        <f t="shared" si="17"/>
        <v>0</v>
      </c>
      <c r="Y29" s="38">
        <f t="shared" si="6"/>
        <v>0</v>
      </c>
      <c r="Z29" s="10" t="str">
        <f t="shared" si="18"/>
        <v>07:36</v>
      </c>
      <c r="AA29" s="10" t="str">
        <f t="shared" si="19"/>
        <v>00:00</v>
      </c>
      <c r="AB29" s="11">
        <v>0.9166666666666666</v>
      </c>
      <c r="AC29" s="11">
        <v>0.25</v>
      </c>
      <c r="AD29" s="12">
        <f t="shared" si="7"/>
        <v>0</v>
      </c>
      <c r="AE29" s="12">
        <f t="shared" si="8"/>
        <v>0</v>
      </c>
      <c r="AF29" s="12">
        <f t="shared" si="9"/>
        <v>0</v>
      </c>
      <c r="AG29" s="9">
        <v>0.7916666666666666</v>
      </c>
      <c r="AH29" s="9">
        <v>0.9166666666666666</v>
      </c>
      <c r="AI29" s="9" t="str">
        <f t="shared" si="10"/>
        <v>00:00</v>
      </c>
      <c r="AJ29" s="9" t="str">
        <f t="shared" si="11"/>
        <v>00:00</v>
      </c>
      <c r="AK29" s="9" t="str">
        <f t="shared" si="12"/>
        <v>00:00</v>
      </c>
      <c r="AL29" s="125">
        <f t="shared" si="20"/>
        <v>0</v>
      </c>
      <c r="AM29" s="125">
        <f t="shared" si="21"/>
        <v>0</v>
      </c>
      <c r="AN29" s="125">
        <f t="shared" si="22"/>
        <v>0</v>
      </c>
      <c r="AO29" s="125">
        <f t="shared" si="23"/>
        <v>0</v>
      </c>
      <c r="AP29" s="55"/>
      <c r="AQ29" s="55"/>
      <c r="AR29" s="55"/>
      <c r="AS29" s="55"/>
      <c r="AT29" s="55"/>
      <c r="AU29" s="55"/>
      <c r="AV29" s="55"/>
      <c r="AW29" s="55"/>
      <c r="AX29" s="55"/>
      <c r="AY29" s="55"/>
    </row>
    <row r="30" spans="1:51" ht="12.75">
      <c r="A30" s="193">
        <v>42878</v>
      </c>
      <c r="B30" s="133">
        <v>1</v>
      </c>
      <c r="C30" s="145" t="s">
        <v>117</v>
      </c>
      <c r="D30" s="121"/>
      <c r="E30" s="121"/>
      <c r="F30" s="121"/>
      <c r="G30" s="121"/>
      <c r="H30" s="7"/>
      <c r="I30" s="7"/>
      <c r="J30" s="8">
        <f t="shared" si="13"/>
        <v>0</v>
      </c>
      <c r="K30" s="8">
        <f t="shared" si="0"/>
        <v>0.31666666666666665</v>
      </c>
      <c r="L30" s="8">
        <f t="shared" si="1"/>
        <v>5.383333333333331</v>
      </c>
      <c r="M30" s="194" t="str">
        <f t="shared" si="2"/>
        <v>-</v>
      </c>
      <c r="N30" s="195">
        <f t="shared" si="3"/>
        <v>5.066666666666665</v>
      </c>
      <c r="O30" s="356"/>
      <c r="P30" s="357"/>
      <c r="Q30" s="58"/>
      <c r="R30" s="58"/>
      <c r="S30" s="9">
        <f t="shared" si="4"/>
        <v>0</v>
      </c>
      <c r="T30" s="9">
        <f t="shared" si="5"/>
        <v>0</v>
      </c>
      <c r="U30" s="9" t="str">
        <f t="shared" si="14"/>
        <v>00:00</v>
      </c>
      <c r="V30" s="9" t="str">
        <f t="shared" si="15"/>
        <v>00:00</v>
      </c>
      <c r="W30" s="9">
        <f t="shared" si="16"/>
        <v>0</v>
      </c>
      <c r="X30" s="38">
        <f t="shared" si="17"/>
        <v>0</v>
      </c>
      <c r="Y30" s="38">
        <f t="shared" si="6"/>
        <v>0</v>
      </c>
      <c r="Z30" s="10" t="str">
        <f t="shared" si="18"/>
        <v>07:36</v>
      </c>
      <c r="AA30" s="10" t="str">
        <f t="shared" si="19"/>
        <v>00:00</v>
      </c>
      <c r="AB30" s="11">
        <v>0.9166666666666666</v>
      </c>
      <c r="AC30" s="11">
        <v>0.25</v>
      </c>
      <c r="AD30" s="12">
        <f t="shared" si="7"/>
        <v>0</v>
      </c>
      <c r="AE30" s="12">
        <f t="shared" si="8"/>
        <v>0</v>
      </c>
      <c r="AF30" s="12">
        <f t="shared" si="9"/>
        <v>0</v>
      </c>
      <c r="AG30" s="9">
        <v>0.7916666666666666</v>
      </c>
      <c r="AH30" s="9">
        <v>0.9166666666666666</v>
      </c>
      <c r="AI30" s="9" t="str">
        <f t="shared" si="10"/>
        <v>00:00</v>
      </c>
      <c r="AJ30" s="9" t="str">
        <f t="shared" si="11"/>
        <v>00:00</v>
      </c>
      <c r="AK30" s="9" t="str">
        <f t="shared" si="12"/>
        <v>00:00</v>
      </c>
      <c r="AL30" s="125">
        <f t="shared" si="20"/>
        <v>0</v>
      </c>
      <c r="AM30" s="125">
        <f t="shared" si="21"/>
        <v>0</v>
      </c>
      <c r="AN30" s="125">
        <f t="shared" si="22"/>
        <v>0</v>
      </c>
      <c r="AO30" s="125">
        <f t="shared" si="23"/>
        <v>0</v>
      </c>
      <c r="AP30" s="55"/>
      <c r="AQ30" s="55"/>
      <c r="AR30" s="55"/>
      <c r="AS30" s="55"/>
      <c r="AT30" s="55"/>
      <c r="AU30" s="55"/>
      <c r="AV30" s="55"/>
      <c r="AW30" s="55"/>
      <c r="AX30" s="55"/>
      <c r="AY30" s="55"/>
    </row>
    <row r="31" spans="1:51" ht="12.75">
      <c r="A31" s="193">
        <v>42879</v>
      </c>
      <c r="B31" s="133">
        <v>1</v>
      </c>
      <c r="C31" s="145" t="s">
        <v>117</v>
      </c>
      <c r="D31" s="121"/>
      <c r="E31" s="121"/>
      <c r="F31" s="121"/>
      <c r="G31" s="121"/>
      <c r="H31" s="7"/>
      <c r="I31" s="7"/>
      <c r="J31" s="8">
        <f t="shared" si="13"/>
        <v>0</v>
      </c>
      <c r="K31" s="8">
        <f t="shared" si="0"/>
        <v>0.31666666666666665</v>
      </c>
      <c r="L31" s="8">
        <f t="shared" si="1"/>
        <v>5.6999999999999975</v>
      </c>
      <c r="M31" s="194" t="str">
        <f t="shared" si="2"/>
        <v>-</v>
      </c>
      <c r="N31" s="195">
        <f t="shared" si="3"/>
        <v>5.383333333333331</v>
      </c>
      <c r="O31" s="356"/>
      <c r="P31" s="357"/>
      <c r="Q31" s="58"/>
      <c r="R31" s="58"/>
      <c r="S31" s="9">
        <f t="shared" si="4"/>
        <v>0</v>
      </c>
      <c r="T31" s="9">
        <f t="shared" si="5"/>
        <v>0</v>
      </c>
      <c r="U31" s="9" t="str">
        <f t="shared" si="14"/>
        <v>00:00</v>
      </c>
      <c r="V31" s="9" t="str">
        <f t="shared" si="15"/>
        <v>00:00</v>
      </c>
      <c r="W31" s="9">
        <f t="shared" si="16"/>
        <v>0</v>
      </c>
      <c r="X31" s="38">
        <f t="shared" si="17"/>
        <v>0</v>
      </c>
      <c r="Y31" s="38">
        <f t="shared" si="6"/>
        <v>0</v>
      </c>
      <c r="Z31" s="10" t="str">
        <f t="shared" si="18"/>
        <v>07:36</v>
      </c>
      <c r="AA31" s="10" t="str">
        <f t="shared" si="19"/>
        <v>00:00</v>
      </c>
      <c r="AB31" s="11">
        <v>0.9166666666666666</v>
      </c>
      <c r="AC31" s="11">
        <v>0.25</v>
      </c>
      <c r="AD31" s="12">
        <f t="shared" si="7"/>
        <v>0</v>
      </c>
      <c r="AE31" s="12">
        <f t="shared" si="8"/>
        <v>0</v>
      </c>
      <c r="AF31" s="12">
        <f t="shared" si="9"/>
        <v>0</v>
      </c>
      <c r="AG31" s="9">
        <v>0.7916666666666666</v>
      </c>
      <c r="AH31" s="9">
        <v>0.9166666666666666</v>
      </c>
      <c r="AI31" s="9" t="str">
        <f t="shared" si="10"/>
        <v>00:00</v>
      </c>
      <c r="AJ31" s="9" t="str">
        <f t="shared" si="11"/>
        <v>00:00</v>
      </c>
      <c r="AK31" s="9" t="str">
        <f t="shared" si="12"/>
        <v>00:00</v>
      </c>
      <c r="AL31" s="125">
        <f t="shared" si="20"/>
        <v>0</v>
      </c>
      <c r="AM31" s="125">
        <f t="shared" si="21"/>
        <v>0</v>
      </c>
      <c r="AN31" s="125">
        <f t="shared" si="22"/>
        <v>0</v>
      </c>
      <c r="AO31" s="125">
        <f t="shared" si="23"/>
        <v>0</v>
      </c>
      <c r="AP31" s="55"/>
      <c r="AQ31" s="55"/>
      <c r="AR31" s="55"/>
      <c r="AS31" s="55"/>
      <c r="AT31" s="55"/>
      <c r="AU31" s="55"/>
      <c r="AV31" s="55"/>
      <c r="AW31" s="55"/>
      <c r="AX31" s="55"/>
      <c r="AY31" s="55"/>
    </row>
    <row r="32" spans="1:51" ht="12.75">
      <c r="A32" s="193">
        <v>42880</v>
      </c>
      <c r="B32" s="133">
        <v>8</v>
      </c>
      <c r="C32" s="145" t="s">
        <v>117</v>
      </c>
      <c r="D32" s="121"/>
      <c r="E32" s="121"/>
      <c r="F32" s="157"/>
      <c r="G32" s="157"/>
      <c r="H32" s="7"/>
      <c r="I32" s="7"/>
      <c r="J32" s="8">
        <f t="shared" si="13"/>
        <v>0.31666666666666665</v>
      </c>
      <c r="K32" s="8">
        <f t="shared" si="0"/>
        <v>0.6333333333333333</v>
      </c>
      <c r="L32" s="8">
        <f t="shared" si="1"/>
        <v>6.016666666666664</v>
      </c>
      <c r="M32" s="194" t="str">
        <f t="shared" si="2"/>
        <v>-</v>
      </c>
      <c r="N32" s="195">
        <f t="shared" si="3"/>
        <v>5.383333333333331</v>
      </c>
      <c r="O32" s="356"/>
      <c r="P32" s="357"/>
      <c r="Q32" s="58"/>
      <c r="R32" s="58"/>
      <c r="S32" s="9">
        <f t="shared" si="4"/>
        <v>0</v>
      </c>
      <c r="T32" s="9">
        <f t="shared" si="5"/>
        <v>0</v>
      </c>
      <c r="U32" s="9" t="str">
        <f t="shared" si="14"/>
        <v>00:00</v>
      </c>
      <c r="V32" s="9" t="str">
        <f t="shared" si="15"/>
        <v>00:00</v>
      </c>
      <c r="W32" s="9">
        <f t="shared" si="16"/>
        <v>0</v>
      </c>
      <c r="X32" s="38">
        <f t="shared" si="17"/>
        <v>1</v>
      </c>
      <c r="Y32" s="38">
        <f t="shared" si="6"/>
        <v>0</v>
      </c>
      <c r="Z32" s="10" t="str">
        <f t="shared" si="18"/>
        <v>07:36</v>
      </c>
      <c r="AA32" s="10" t="str">
        <f t="shared" si="19"/>
        <v>07:36</v>
      </c>
      <c r="AB32" s="11">
        <v>0.9166666666666666</v>
      </c>
      <c r="AC32" s="11">
        <v>0.25</v>
      </c>
      <c r="AD32" s="12">
        <f t="shared" si="7"/>
        <v>0</v>
      </c>
      <c r="AE32" s="12">
        <f t="shared" si="8"/>
        <v>0</v>
      </c>
      <c r="AF32" s="12">
        <f t="shared" si="9"/>
        <v>0</v>
      </c>
      <c r="AG32" s="9">
        <v>0.7916666666666666</v>
      </c>
      <c r="AH32" s="9">
        <v>0.9166666666666666</v>
      </c>
      <c r="AI32" s="9" t="str">
        <f t="shared" si="10"/>
        <v>00:00</v>
      </c>
      <c r="AJ32" s="9" t="str">
        <f t="shared" si="11"/>
        <v>00:00</v>
      </c>
      <c r="AK32" s="9" t="str">
        <f t="shared" si="12"/>
        <v>00:00</v>
      </c>
      <c r="AL32" s="125">
        <f t="shared" si="20"/>
        <v>0</v>
      </c>
      <c r="AM32" s="125">
        <f t="shared" si="21"/>
        <v>0</v>
      </c>
      <c r="AN32" s="125">
        <f t="shared" si="22"/>
        <v>0</v>
      </c>
      <c r="AO32" s="125">
        <f t="shared" si="23"/>
        <v>0.31666666666666665</v>
      </c>
      <c r="AP32" s="55"/>
      <c r="AQ32" s="55"/>
      <c r="AR32" s="55"/>
      <c r="AS32" s="55"/>
      <c r="AT32" s="55"/>
      <c r="AU32" s="55"/>
      <c r="AV32" s="55"/>
      <c r="AW32" s="55"/>
      <c r="AX32" s="55"/>
      <c r="AY32" s="55"/>
    </row>
    <row r="33" spans="1:51" ht="12.75">
      <c r="A33" s="193">
        <v>42881</v>
      </c>
      <c r="B33" s="133">
        <v>1</v>
      </c>
      <c r="C33" s="145" t="s">
        <v>117</v>
      </c>
      <c r="D33" s="121"/>
      <c r="E33" s="121"/>
      <c r="F33" s="121"/>
      <c r="G33" s="121"/>
      <c r="H33" s="7"/>
      <c r="I33" s="7"/>
      <c r="J33" s="8">
        <f t="shared" si="13"/>
        <v>0</v>
      </c>
      <c r="K33" s="8">
        <f t="shared" si="0"/>
        <v>0.6333333333333333</v>
      </c>
      <c r="L33" s="8">
        <f t="shared" si="1"/>
        <v>6.33333333333333</v>
      </c>
      <c r="M33" s="194" t="str">
        <f t="shared" si="2"/>
        <v>-</v>
      </c>
      <c r="N33" s="195">
        <f t="shared" si="3"/>
        <v>5.6999999999999975</v>
      </c>
      <c r="O33" s="356"/>
      <c r="P33" s="357"/>
      <c r="Q33" s="58"/>
      <c r="R33" s="58"/>
      <c r="S33" s="9">
        <f t="shared" si="4"/>
        <v>0</v>
      </c>
      <c r="T33" s="9">
        <f t="shared" si="5"/>
        <v>0</v>
      </c>
      <c r="U33" s="9" t="str">
        <f t="shared" si="14"/>
        <v>00:00</v>
      </c>
      <c r="V33" s="9" t="str">
        <f t="shared" si="15"/>
        <v>00:00</v>
      </c>
      <c r="W33" s="9">
        <f t="shared" si="16"/>
        <v>0</v>
      </c>
      <c r="X33" s="38">
        <f t="shared" si="17"/>
        <v>0</v>
      </c>
      <c r="Y33" s="38">
        <f t="shared" si="6"/>
        <v>0</v>
      </c>
      <c r="Z33" s="10" t="str">
        <f t="shared" si="18"/>
        <v>07:36</v>
      </c>
      <c r="AA33" s="10" t="str">
        <f t="shared" si="19"/>
        <v>00:00</v>
      </c>
      <c r="AB33" s="11">
        <v>0.9166666666666666</v>
      </c>
      <c r="AC33" s="11">
        <v>0.25</v>
      </c>
      <c r="AD33" s="12">
        <f t="shared" si="7"/>
        <v>0</v>
      </c>
      <c r="AE33" s="12">
        <f t="shared" si="8"/>
        <v>0</v>
      </c>
      <c r="AF33" s="12">
        <f t="shared" si="9"/>
        <v>0</v>
      </c>
      <c r="AG33" s="9">
        <v>0.7916666666666666</v>
      </c>
      <c r="AH33" s="9">
        <v>0.9166666666666666</v>
      </c>
      <c r="AI33" s="9" t="str">
        <f t="shared" si="10"/>
        <v>00:00</v>
      </c>
      <c r="AJ33" s="9" t="str">
        <f t="shared" si="11"/>
        <v>00:00</v>
      </c>
      <c r="AK33" s="9" t="str">
        <f t="shared" si="12"/>
        <v>00:00</v>
      </c>
      <c r="AL33" s="125">
        <f t="shared" si="20"/>
        <v>0</v>
      </c>
      <c r="AM33" s="125">
        <f t="shared" si="21"/>
        <v>0</v>
      </c>
      <c r="AN33" s="125">
        <f t="shared" si="22"/>
        <v>0</v>
      </c>
      <c r="AO33" s="125">
        <f t="shared" si="23"/>
        <v>0</v>
      </c>
      <c r="AP33" s="55"/>
      <c r="AQ33" s="55"/>
      <c r="AR33" s="55"/>
      <c r="AS33" s="55"/>
      <c r="AT33" s="55"/>
      <c r="AU33" s="55"/>
      <c r="AV33" s="55"/>
      <c r="AW33" s="55"/>
      <c r="AX33" s="55"/>
      <c r="AY33" s="55"/>
    </row>
    <row r="34" spans="1:51" ht="12.75">
      <c r="A34" s="193">
        <v>42882</v>
      </c>
      <c r="B34" s="133">
        <v>4</v>
      </c>
      <c r="C34" s="145" t="s">
        <v>117</v>
      </c>
      <c r="D34" s="121"/>
      <c r="E34" s="121"/>
      <c r="F34" s="157"/>
      <c r="G34" s="157"/>
      <c r="H34" s="7"/>
      <c r="I34" s="7"/>
      <c r="J34" s="8">
        <f t="shared" si="13"/>
        <v>0</v>
      </c>
      <c r="K34" s="8">
        <f t="shared" si="0"/>
        <v>0.6333333333333333</v>
      </c>
      <c r="L34" s="8">
        <f t="shared" si="1"/>
        <v>6.33333333333333</v>
      </c>
      <c r="M34" s="194" t="str">
        <f t="shared" si="2"/>
        <v>-</v>
      </c>
      <c r="N34" s="195">
        <f t="shared" si="3"/>
        <v>5.6999999999999975</v>
      </c>
      <c r="O34" s="356"/>
      <c r="P34" s="357"/>
      <c r="Q34" s="58"/>
      <c r="R34" s="58"/>
      <c r="S34" s="9">
        <f t="shared" si="4"/>
        <v>0</v>
      </c>
      <c r="T34" s="9">
        <f t="shared" si="5"/>
        <v>0</v>
      </c>
      <c r="U34" s="9">
        <f t="shared" si="14"/>
        <v>0</v>
      </c>
      <c r="V34" s="9" t="str">
        <f t="shared" si="15"/>
        <v>00:00</v>
      </c>
      <c r="W34" s="9">
        <f t="shared" si="16"/>
        <v>0</v>
      </c>
      <c r="X34" s="38">
        <f t="shared" si="17"/>
        <v>0</v>
      </c>
      <c r="Y34" s="38">
        <f t="shared" si="6"/>
        <v>0</v>
      </c>
      <c r="Z34" s="10" t="str">
        <f t="shared" si="18"/>
        <v>00:00</v>
      </c>
      <c r="AA34" s="10" t="str">
        <f t="shared" si="19"/>
        <v>00:00</v>
      </c>
      <c r="AB34" s="11">
        <v>0.9166666666666666</v>
      </c>
      <c r="AC34" s="11">
        <v>0.25</v>
      </c>
      <c r="AD34" s="12">
        <f t="shared" si="7"/>
        <v>0</v>
      </c>
      <c r="AE34" s="12">
        <f t="shared" si="8"/>
        <v>0</v>
      </c>
      <c r="AF34" s="12">
        <f t="shared" si="9"/>
        <v>0</v>
      </c>
      <c r="AG34" s="9">
        <v>0.7916666666666666</v>
      </c>
      <c r="AH34" s="9">
        <v>0.9166666666666666</v>
      </c>
      <c r="AI34" s="9" t="str">
        <f t="shared" si="10"/>
        <v>00:00</v>
      </c>
      <c r="AJ34" s="9" t="str">
        <f t="shared" si="11"/>
        <v>00:00</v>
      </c>
      <c r="AK34" s="9" t="str">
        <f t="shared" si="12"/>
        <v>00:00</v>
      </c>
      <c r="AL34" s="125">
        <f t="shared" si="20"/>
        <v>0</v>
      </c>
      <c r="AM34" s="125">
        <f t="shared" si="21"/>
        <v>0</v>
      </c>
      <c r="AN34" s="125">
        <f t="shared" si="22"/>
        <v>0</v>
      </c>
      <c r="AO34" s="125">
        <f t="shared" si="23"/>
        <v>0</v>
      </c>
      <c r="AP34" s="55"/>
      <c r="AQ34" s="55"/>
      <c r="AR34" s="55"/>
      <c r="AS34" s="55"/>
      <c r="AT34" s="55"/>
      <c r="AU34" s="55"/>
      <c r="AV34" s="55"/>
      <c r="AW34" s="55"/>
      <c r="AX34" s="55"/>
      <c r="AY34" s="55"/>
    </row>
    <row r="35" spans="1:51" ht="12.75">
      <c r="A35" s="193">
        <v>42883</v>
      </c>
      <c r="B35" s="133">
        <v>4</v>
      </c>
      <c r="C35" s="145" t="s">
        <v>117</v>
      </c>
      <c r="D35" s="121"/>
      <c r="E35" s="121"/>
      <c r="F35" s="157"/>
      <c r="G35" s="157"/>
      <c r="H35" s="7"/>
      <c r="I35" s="7"/>
      <c r="J35" s="8">
        <f t="shared" si="13"/>
        <v>0</v>
      </c>
      <c r="K35" s="8">
        <f t="shared" si="0"/>
        <v>0.6333333333333333</v>
      </c>
      <c r="L35" s="8">
        <f t="shared" si="1"/>
        <v>6.33333333333333</v>
      </c>
      <c r="M35" s="194" t="str">
        <f t="shared" si="2"/>
        <v>-</v>
      </c>
      <c r="N35" s="195">
        <f t="shared" si="3"/>
        <v>5.6999999999999975</v>
      </c>
      <c r="O35" s="356"/>
      <c r="P35" s="357"/>
      <c r="Q35" s="58"/>
      <c r="R35" s="58"/>
      <c r="S35" s="9">
        <f t="shared" si="4"/>
        <v>0</v>
      </c>
      <c r="T35" s="9">
        <f t="shared" si="5"/>
        <v>0</v>
      </c>
      <c r="U35" s="9">
        <f t="shared" si="14"/>
        <v>0</v>
      </c>
      <c r="V35" s="9" t="str">
        <f t="shared" si="15"/>
        <v>00:00</v>
      </c>
      <c r="W35" s="9">
        <f t="shared" si="16"/>
        <v>0</v>
      </c>
      <c r="X35" s="38">
        <f t="shared" si="17"/>
        <v>0</v>
      </c>
      <c r="Y35" s="38">
        <f t="shared" si="6"/>
        <v>0</v>
      </c>
      <c r="Z35" s="10" t="str">
        <f t="shared" si="18"/>
        <v>00:00</v>
      </c>
      <c r="AA35" s="10" t="str">
        <f t="shared" si="19"/>
        <v>00:00</v>
      </c>
      <c r="AB35" s="11">
        <v>0.9166666666666666</v>
      </c>
      <c r="AC35" s="11">
        <v>0.25</v>
      </c>
      <c r="AD35" s="12">
        <f t="shared" si="7"/>
        <v>0</v>
      </c>
      <c r="AE35" s="12">
        <f t="shared" si="8"/>
        <v>0</v>
      </c>
      <c r="AF35" s="12">
        <f t="shared" si="9"/>
        <v>0</v>
      </c>
      <c r="AG35" s="9">
        <v>0.7916666666666666</v>
      </c>
      <c r="AH35" s="9">
        <v>0.9166666666666666</v>
      </c>
      <c r="AI35" s="9" t="str">
        <f t="shared" si="10"/>
        <v>00:00</v>
      </c>
      <c r="AJ35" s="9" t="str">
        <f t="shared" si="11"/>
        <v>00:00</v>
      </c>
      <c r="AK35" s="9" t="str">
        <f t="shared" si="12"/>
        <v>00:00</v>
      </c>
      <c r="AL35" s="125">
        <f t="shared" si="20"/>
        <v>0</v>
      </c>
      <c r="AM35" s="125">
        <f t="shared" si="21"/>
        <v>0</v>
      </c>
      <c r="AN35" s="125">
        <f t="shared" si="22"/>
        <v>0</v>
      </c>
      <c r="AO35" s="125">
        <f t="shared" si="23"/>
        <v>0</v>
      </c>
      <c r="AP35" s="55"/>
      <c r="AQ35" s="55"/>
      <c r="AR35" s="55"/>
      <c r="AS35" s="55"/>
      <c r="AT35" s="55"/>
      <c r="AU35" s="55"/>
      <c r="AV35" s="55"/>
      <c r="AW35" s="55"/>
      <c r="AX35" s="55"/>
      <c r="AY35" s="55"/>
    </row>
    <row r="36" spans="1:51" ht="12.75">
      <c r="A36" s="193">
        <v>42884</v>
      </c>
      <c r="B36" s="133">
        <v>1</v>
      </c>
      <c r="C36" s="145" t="s">
        <v>117</v>
      </c>
      <c r="D36" s="121"/>
      <c r="E36" s="121"/>
      <c r="F36" s="121"/>
      <c r="G36" s="121"/>
      <c r="H36" s="7"/>
      <c r="I36" s="7"/>
      <c r="J36" s="8">
        <f t="shared" si="13"/>
        <v>0</v>
      </c>
      <c r="K36" s="8">
        <f t="shared" si="0"/>
        <v>0.6333333333333333</v>
      </c>
      <c r="L36" s="8">
        <f t="shared" si="1"/>
        <v>6.649999999999997</v>
      </c>
      <c r="M36" s="194" t="str">
        <f t="shared" si="2"/>
        <v>-</v>
      </c>
      <c r="N36" s="195">
        <f t="shared" si="3"/>
        <v>6.016666666666664</v>
      </c>
      <c r="O36" s="356"/>
      <c r="P36" s="357"/>
      <c r="Q36" s="58"/>
      <c r="R36" s="58"/>
      <c r="S36" s="9">
        <f t="shared" si="4"/>
        <v>0</v>
      </c>
      <c r="T36" s="9">
        <f t="shared" si="5"/>
        <v>0</v>
      </c>
      <c r="U36" s="9" t="str">
        <f t="shared" si="14"/>
        <v>00:00</v>
      </c>
      <c r="V36" s="9" t="str">
        <f t="shared" si="15"/>
        <v>00:00</v>
      </c>
      <c r="W36" s="9">
        <f t="shared" si="16"/>
        <v>0</v>
      </c>
      <c r="X36" s="38">
        <f t="shared" si="17"/>
        <v>0</v>
      </c>
      <c r="Y36" s="38">
        <f t="shared" si="6"/>
        <v>0</v>
      </c>
      <c r="Z36" s="10" t="str">
        <f t="shared" si="18"/>
        <v>07:36</v>
      </c>
      <c r="AA36" s="10" t="str">
        <f t="shared" si="19"/>
        <v>00:00</v>
      </c>
      <c r="AB36" s="11">
        <v>0.9166666666666666</v>
      </c>
      <c r="AC36" s="11">
        <v>0.25</v>
      </c>
      <c r="AD36" s="12">
        <f t="shared" si="7"/>
        <v>0</v>
      </c>
      <c r="AE36" s="12">
        <f t="shared" si="8"/>
        <v>0</v>
      </c>
      <c r="AF36" s="12">
        <f t="shared" si="9"/>
        <v>0</v>
      </c>
      <c r="AG36" s="9">
        <v>0.7916666666666666</v>
      </c>
      <c r="AH36" s="9">
        <v>0.9166666666666666</v>
      </c>
      <c r="AI36" s="9" t="str">
        <f t="shared" si="10"/>
        <v>00:00</v>
      </c>
      <c r="AJ36" s="9" t="str">
        <f t="shared" si="11"/>
        <v>00:00</v>
      </c>
      <c r="AK36" s="9" t="str">
        <f t="shared" si="12"/>
        <v>00:00</v>
      </c>
      <c r="AL36" s="125">
        <f t="shared" si="20"/>
        <v>0</v>
      </c>
      <c r="AM36" s="125">
        <f t="shared" si="21"/>
        <v>0</v>
      </c>
      <c r="AN36" s="125">
        <f t="shared" si="22"/>
        <v>0</v>
      </c>
      <c r="AO36" s="125">
        <f t="shared" si="23"/>
        <v>0</v>
      </c>
      <c r="AP36" s="55"/>
      <c r="AQ36" s="55"/>
      <c r="AR36" s="55"/>
      <c r="AS36" s="55"/>
      <c r="AT36" s="55"/>
      <c r="AU36" s="55"/>
      <c r="AV36" s="55"/>
      <c r="AW36" s="55"/>
      <c r="AX36" s="55"/>
      <c r="AY36" s="55"/>
    </row>
    <row r="37" spans="1:51" ht="12.75">
      <c r="A37" s="193">
        <v>42885</v>
      </c>
      <c r="B37" s="133">
        <v>1</v>
      </c>
      <c r="C37" s="145" t="s">
        <v>117</v>
      </c>
      <c r="D37" s="121"/>
      <c r="E37" s="121"/>
      <c r="F37" s="121"/>
      <c r="G37" s="121"/>
      <c r="H37" s="7"/>
      <c r="I37" s="7"/>
      <c r="J37" s="8">
        <f t="shared" si="13"/>
        <v>0</v>
      </c>
      <c r="K37" s="8">
        <f t="shared" si="0"/>
        <v>0.6333333333333333</v>
      </c>
      <c r="L37" s="8">
        <f t="shared" si="1"/>
        <v>6.966666666666663</v>
      </c>
      <c r="M37" s="194" t="str">
        <f t="shared" si="2"/>
        <v>-</v>
      </c>
      <c r="N37" s="195">
        <f t="shared" si="3"/>
        <v>6.33333333333333</v>
      </c>
      <c r="O37" s="356"/>
      <c r="P37" s="357"/>
      <c r="Q37" s="58"/>
      <c r="R37" s="58"/>
      <c r="S37" s="9">
        <f t="shared" si="4"/>
        <v>0</v>
      </c>
      <c r="T37" s="9">
        <f t="shared" si="5"/>
        <v>0</v>
      </c>
      <c r="U37" s="9" t="str">
        <f t="shared" si="14"/>
        <v>00:00</v>
      </c>
      <c r="V37" s="9" t="str">
        <f t="shared" si="15"/>
        <v>00:00</v>
      </c>
      <c r="W37" s="9">
        <f t="shared" si="16"/>
        <v>0</v>
      </c>
      <c r="X37" s="38">
        <f t="shared" si="17"/>
        <v>0</v>
      </c>
      <c r="Y37" s="38">
        <f t="shared" si="6"/>
        <v>0</v>
      </c>
      <c r="Z37" s="10" t="str">
        <f t="shared" si="18"/>
        <v>07:36</v>
      </c>
      <c r="AA37" s="10" t="str">
        <f t="shared" si="19"/>
        <v>00:00</v>
      </c>
      <c r="AB37" s="11">
        <v>0.9166666666666666</v>
      </c>
      <c r="AC37" s="11">
        <v>0.25</v>
      </c>
      <c r="AD37" s="12">
        <f t="shared" si="7"/>
        <v>0</v>
      </c>
      <c r="AE37" s="12">
        <f t="shared" si="8"/>
        <v>0</v>
      </c>
      <c r="AF37" s="12">
        <f t="shared" si="9"/>
        <v>0</v>
      </c>
      <c r="AG37" s="9">
        <v>0.7916666666666666</v>
      </c>
      <c r="AH37" s="9">
        <v>0.9166666666666666</v>
      </c>
      <c r="AI37" s="9" t="str">
        <f t="shared" si="10"/>
        <v>00:00</v>
      </c>
      <c r="AJ37" s="9" t="str">
        <f t="shared" si="11"/>
        <v>00:00</v>
      </c>
      <c r="AK37" s="9" t="str">
        <f t="shared" si="12"/>
        <v>00:00</v>
      </c>
      <c r="AL37" s="125">
        <f t="shared" si="20"/>
        <v>0</v>
      </c>
      <c r="AM37" s="125">
        <f t="shared" si="21"/>
        <v>0</v>
      </c>
      <c r="AN37" s="125">
        <f t="shared" si="22"/>
        <v>0</v>
      </c>
      <c r="AO37" s="125">
        <f t="shared" si="23"/>
        <v>0</v>
      </c>
      <c r="AP37" s="55"/>
      <c r="AQ37" s="55"/>
      <c r="AR37" s="55"/>
      <c r="AS37" s="55"/>
      <c r="AT37" s="55"/>
      <c r="AU37" s="55"/>
      <c r="AV37" s="55"/>
      <c r="AW37" s="55"/>
      <c r="AX37" s="55"/>
      <c r="AY37" s="55"/>
    </row>
    <row r="38" spans="1:51" ht="12.75">
      <c r="A38" s="193">
        <v>42886</v>
      </c>
      <c r="B38" s="133">
        <v>1</v>
      </c>
      <c r="C38" s="145" t="s">
        <v>117</v>
      </c>
      <c r="D38" s="121"/>
      <c r="E38" s="121"/>
      <c r="F38" s="121"/>
      <c r="G38" s="121"/>
      <c r="H38" s="7"/>
      <c r="I38" s="7"/>
      <c r="J38" s="8">
        <f t="shared" si="13"/>
        <v>0</v>
      </c>
      <c r="K38" s="8">
        <f t="shared" si="0"/>
        <v>0.6333333333333333</v>
      </c>
      <c r="L38" s="8">
        <f t="shared" si="1"/>
        <v>7.28333333333333</v>
      </c>
      <c r="M38" s="194" t="str">
        <f t="shared" si="2"/>
        <v>-</v>
      </c>
      <c r="N38" s="195">
        <f t="shared" si="3"/>
        <v>6.649999999999997</v>
      </c>
      <c r="O38" s="356"/>
      <c r="P38" s="357"/>
      <c r="Q38" s="58"/>
      <c r="R38" s="58"/>
      <c r="S38" s="9">
        <f t="shared" si="4"/>
        <v>0</v>
      </c>
      <c r="T38" s="9">
        <f t="shared" si="5"/>
        <v>0</v>
      </c>
      <c r="U38" s="9" t="str">
        <f t="shared" si="14"/>
        <v>00:00</v>
      </c>
      <c r="V38" s="9" t="str">
        <f t="shared" si="15"/>
        <v>00:00</v>
      </c>
      <c r="W38" s="9">
        <f t="shared" si="16"/>
        <v>0</v>
      </c>
      <c r="X38" s="38">
        <f t="shared" si="17"/>
        <v>0</v>
      </c>
      <c r="Y38" s="38">
        <f t="shared" si="6"/>
        <v>0</v>
      </c>
      <c r="Z38" s="10" t="str">
        <f t="shared" si="18"/>
        <v>07:36</v>
      </c>
      <c r="AA38" s="10" t="str">
        <f t="shared" si="19"/>
        <v>00:00</v>
      </c>
      <c r="AB38" s="11">
        <v>0.9166666666666666</v>
      </c>
      <c r="AC38" s="11">
        <v>0.25</v>
      </c>
      <c r="AD38" s="12">
        <f t="shared" si="7"/>
        <v>0</v>
      </c>
      <c r="AE38" s="12">
        <f t="shared" si="8"/>
        <v>0</v>
      </c>
      <c r="AF38" s="12">
        <f t="shared" si="9"/>
        <v>0</v>
      </c>
      <c r="AG38" s="9">
        <v>0.7916666666666666</v>
      </c>
      <c r="AH38" s="9">
        <v>0.9166666666666666</v>
      </c>
      <c r="AI38" s="9" t="str">
        <f t="shared" si="10"/>
        <v>00:00</v>
      </c>
      <c r="AJ38" s="9" t="str">
        <f t="shared" si="11"/>
        <v>00:00</v>
      </c>
      <c r="AK38" s="9" t="str">
        <f t="shared" si="12"/>
        <v>00:00</v>
      </c>
      <c r="AL38" s="125">
        <f t="shared" si="20"/>
        <v>0</v>
      </c>
      <c r="AM38" s="125">
        <f t="shared" si="21"/>
        <v>0</v>
      </c>
      <c r="AN38" s="125">
        <f t="shared" si="22"/>
        <v>0</v>
      </c>
      <c r="AO38" s="125">
        <f t="shared" si="23"/>
        <v>0</v>
      </c>
      <c r="AP38" s="55"/>
      <c r="AQ38" s="55"/>
      <c r="AR38" s="55"/>
      <c r="AS38" s="55"/>
      <c r="AT38" s="55"/>
      <c r="AU38" s="55"/>
      <c r="AV38" s="55"/>
      <c r="AW38" s="55"/>
      <c r="AX38" s="55"/>
      <c r="AY38" s="55"/>
    </row>
    <row r="39" spans="1:51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97" t="s">
        <v>86</v>
      </c>
      <c r="L39" s="198"/>
      <c r="M39" s="199" t="str">
        <f>M38</f>
        <v>-</v>
      </c>
      <c r="N39" s="200">
        <f>N38</f>
        <v>6.649999999999997</v>
      </c>
      <c r="O39" s="112"/>
      <c r="P39" s="112"/>
      <c r="Q39" s="56"/>
      <c r="R39" s="56"/>
      <c r="S39" s="74">
        <f>SUM(S8:S38)</f>
        <v>0</v>
      </c>
      <c r="T39" s="75">
        <f>SUM(T8:T38)</f>
        <v>0</v>
      </c>
      <c r="U39" s="76">
        <f>SUM(U8:U38)</f>
        <v>0</v>
      </c>
      <c r="W39" s="9">
        <f t="shared" si="16"/>
        <v>0</v>
      </c>
      <c r="Z39" s="10" t="str">
        <f t="shared" si="18"/>
        <v>00:00</v>
      </c>
      <c r="AA39" s="10"/>
      <c r="AL39" s="125"/>
      <c r="AM39" s="125"/>
      <c r="AN39" s="125"/>
      <c r="AO39" s="125"/>
      <c r="AP39" s="55"/>
      <c r="AQ39" s="55"/>
      <c r="AR39" s="55"/>
      <c r="AS39" s="55"/>
      <c r="AT39" s="55"/>
      <c r="AU39" s="55"/>
      <c r="AV39" s="55"/>
      <c r="AW39" s="55"/>
      <c r="AX39" s="55"/>
      <c r="AY39" s="55"/>
    </row>
    <row r="40" spans="1:51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75"/>
      <c r="L40" s="175"/>
      <c r="M40" s="201"/>
      <c r="N40" s="202"/>
      <c r="O40" s="112"/>
      <c r="P40" s="112"/>
      <c r="Q40" s="56"/>
      <c r="R40" s="56"/>
      <c r="S40" s="179"/>
      <c r="T40" s="179"/>
      <c r="U40" s="179"/>
      <c r="V40" s="26"/>
      <c r="W40" s="9">
        <f t="shared" si="16"/>
        <v>0</v>
      </c>
      <c r="Z40" s="10" t="str">
        <f t="shared" si="18"/>
        <v>00:00</v>
      </c>
      <c r="AA40" s="10"/>
      <c r="AL40" s="125"/>
      <c r="AM40" s="125"/>
      <c r="AN40" s="125"/>
      <c r="AO40" s="125"/>
      <c r="AP40" s="55"/>
      <c r="AQ40" s="55"/>
      <c r="AR40" s="55"/>
      <c r="AS40" s="55"/>
      <c r="AT40" s="55"/>
      <c r="AU40" s="55"/>
      <c r="AV40" s="55"/>
      <c r="AW40" s="55"/>
      <c r="AX40" s="55"/>
      <c r="AY40" s="55"/>
    </row>
    <row r="41" spans="1:51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75"/>
      <c r="L41" s="175"/>
      <c r="M41" s="201"/>
      <c r="N41" s="202"/>
      <c r="O41" s="112"/>
      <c r="P41" s="112"/>
      <c r="Q41" s="56"/>
      <c r="R41" s="56"/>
      <c r="S41" s="179"/>
      <c r="T41" s="179"/>
      <c r="U41" s="179"/>
      <c r="V41" s="26"/>
      <c r="W41" s="9">
        <f aca="true" t="shared" si="24" ref="W41:W74">IF(B41=2,"07:36"+W40,IF(B41=3,"03:48"+W40,"00:00"+W40))</f>
        <v>0</v>
      </c>
      <c r="Z41" s="10" t="str">
        <f t="shared" si="18"/>
        <v>00:00</v>
      </c>
      <c r="AA41" s="10"/>
      <c r="AL41" s="125"/>
      <c r="AM41" s="125"/>
      <c r="AN41" s="125"/>
      <c r="AO41" s="125"/>
      <c r="AP41" s="55"/>
      <c r="AQ41" s="55"/>
      <c r="AR41" s="55"/>
      <c r="AS41" s="55"/>
      <c r="AT41" s="55"/>
      <c r="AU41" s="55"/>
      <c r="AV41" s="55"/>
      <c r="AW41" s="55"/>
      <c r="AX41" s="55"/>
      <c r="AY41" s="55"/>
    </row>
    <row r="42" spans="1:51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75"/>
      <c r="L42" s="175"/>
      <c r="M42" s="201"/>
      <c r="N42" s="202"/>
      <c r="O42" s="112"/>
      <c r="P42" s="112"/>
      <c r="Q42" s="56"/>
      <c r="R42" s="56"/>
      <c r="S42" s="179"/>
      <c r="T42" s="179"/>
      <c r="U42" s="179"/>
      <c r="V42" s="26"/>
      <c r="W42" s="9">
        <f t="shared" si="24"/>
        <v>0</v>
      </c>
      <c r="Z42" s="10" t="str">
        <f t="shared" si="18"/>
        <v>00:00</v>
      </c>
      <c r="AA42" s="10"/>
      <c r="AL42" s="125"/>
      <c r="AM42" s="125"/>
      <c r="AN42" s="125"/>
      <c r="AO42" s="125"/>
      <c r="AP42" s="55"/>
      <c r="AQ42" s="55"/>
      <c r="AR42" s="55"/>
      <c r="AS42" s="55"/>
      <c r="AT42" s="55"/>
      <c r="AU42" s="55"/>
      <c r="AV42" s="55"/>
      <c r="AW42" s="55"/>
      <c r="AX42" s="55"/>
      <c r="AY42" s="55"/>
    </row>
    <row r="43" spans="1:51" ht="12.7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210"/>
      <c r="N43" s="211"/>
      <c r="O43" s="175"/>
      <c r="P43" s="175"/>
      <c r="Q43" s="56"/>
      <c r="R43" s="56"/>
      <c r="S43" s="179"/>
      <c r="T43" s="179"/>
      <c r="U43" s="179"/>
      <c r="V43" s="26"/>
      <c r="W43" s="9">
        <f t="shared" si="24"/>
        <v>0</v>
      </c>
      <c r="Z43" s="10" t="str">
        <f t="shared" si="18"/>
        <v>00:00</v>
      </c>
      <c r="AA43" s="10"/>
      <c r="AL43" s="125"/>
      <c r="AM43" s="125"/>
      <c r="AN43" s="125"/>
      <c r="AO43" s="125"/>
      <c r="AP43" s="55"/>
      <c r="AQ43" s="55"/>
      <c r="AR43" s="55"/>
      <c r="AS43" s="55"/>
      <c r="AT43" s="55"/>
      <c r="AU43" s="55"/>
      <c r="AV43" s="55"/>
      <c r="AW43" s="55"/>
      <c r="AX43" s="55"/>
      <c r="AY43" s="55"/>
    </row>
    <row r="44" spans="1:51" ht="12.75">
      <c r="A44" s="175"/>
      <c r="B44" s="175"/>
      <c r="C44" s="177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56"/>
      <c r="R44" s="56"/>
      <c r="S44" s="26"/>
      <c r="T44" s="26"/>
      <c r="U44" s="180"/>
      <c r="V44" s="26"/>
      <c r="W44" s="9">
        <f t="shared" si="24"/>
        <v>0</v>
      </c>
      <c r="Z44" s="10" t="str">
        <f t="shared" si="18"/>
        <v>00:00</v>
      </c>
      <c r="AA44" s="10"/>
      <c r="AL44" s="125"/>
      <c r="AM44" s="125"/>
      <c r="AN44" s="125"/>
      <c r="AO44" s="125"/>
      <c r="AP44" s="55"/>
      <c r="AQ44" s="55"/>
      <c r="AR44" s="55"/>
      <c r="AS44" s="55"/>
      <c r="AT44" s="55"/>
      <c r="AU44" s="55"/>
      <c r="AV44" s="55"/>
      <c r="AW44" s="55"/>
      <c r="AX44" s="55"/>
      <c r="AY44" s="55"/>
    </row>
    <row r="45" spans="1:51" ht="12.75">
      <c r="A45" s="205">
        <v>42887</v>
      </c>
      <c r="B45" s="168">
        <v>1</v>
      </c>
      <c r="C45" s="145" t="s">
        <v>117</v>
      </c>
      <c r="D45" s="121"/>
      <c r="E45" s="121"/>
      <c r="F45" s="173"/>
      <c r="G45" s="173"/>
      <c r="H45" s="176"/>
      <c r="I45" s="176"/>
      <c r="J45" s="174">
        <f>AO45</f>
        <v>0</v>
      </c>
      <c r="K45" s="174">
        <f>J45</f>
        <v>0</v>
      </c>
      <c r="L45" s="174">
        <f>Z45+"00:00"</f>
        <v>0.31666666666666665</v>
      </c>
      <c r="M45" s="212" t="str">
        <f aca="true" t="shared" si="25" ref="M45:M71">IF(K45&gt;=L45,"+","-")</f>
        <v>-</v>
      </c>
      <c r="N45" s="213">
        <f aca="true" t="shared" si="26" ref="N45:N71">IF(K45=L45,"00:00",IF(K45&gt;L45,K45-L45,L45-K45))</f>
        <v>0.31666666666666665</v>
      </c>
      <c r="O45" s="369"/>
      <c r="P45" s="370"/>
      <c r="Q45" s="58"/>
      <c r="R45" s="58"/>
      <c r="S45" s="171">
        <f aca="true" t="shared" si="27" ref="S45:S74">SUM(AD45:AF45)</f>
        <v>0</v>
      </c>
      <c r="T45" s="171">
        <f aca="true" t="shared" si="28" ref="T45:T74">SUM(AI45:AK45)</f>
        <v>0</v>
      </c>
      <c r="U45" s="171" t="str">
        <f aca="true" t="shared" si="29" ref="U45:U74">IF(B45=4,J45,IF(B45=9,J45,"00:00"))</f>
        <v>00:00</v>
      </c>
      <c r="V45" s="171" t="str">
        <f aca="true" t="shared" si="30" ref="V45:V74">IF(B45=7,"00:00","00:00")</f>
        <v>00:00</v>
      </c>
      <c r="W45" s="171">
        <f t="shared" si="24"/>
        <v>0</v>
      </c>
      <c r="X45" s="38">
        <f aca="true" t="shared" si="31" ref="X45:X74">IF(B45=8,1,IF(B45=9,1,0))</f>
        <v>0</v>
      </c>
      <c r="Y45" s="38">
        <f aca="true" t="shared" si="32" ref="Y45:Y74">IF(B45=9,1,0)</f>
        <v>0</v>
      </c>
      <c r="Z45" s="10" t="str">
        <f t="shared" si="18"/>
        <v>07:36</v>
      </c>
      <c r="AA45" s="10" t="str">
        <f t="shared" si="19"/>
        <v>00:00</v>
      </c>
      <c r="AB45" s="11">
        <v>0.9166666666666666</v>
      </c>
      <c r="AC45" s="11">
        <v>0.25</v>
      </c>
      <c r="AD45" s="12">
        <f aca="true" t="shared" si="33" ref="AD45:AD74">IF(D45&lt;AC45,IF(E45&lt;AC45,E45-D45,AC45-D45),"00:00")+IF(E45&gt;AB45,IF(D45&gt;AB45,E45-D45,E45-AB45),"00:00")</f>
        <v>0</v>
      </c>
      <c r="AE45" s="12">
        <f aca="true" t="shared" si="34" ref="AE45:AE74">IF(F45&lt;AC45,IF(G45&lt;AC45,G45-F45,AC45-F45),"00:00")+IF(G45&gt;AB45,IF(F45&gt;AB45,G45-F45,G45-AB45),"00:00")</f>
        <v>0</v>
      </c>
      <c r="AF45" s="12">
        <f aca="true" t="shared" si="35" ref="AF45:AF74">IF(H45&lt;AC45,IF(I45&lt;AC45,I45-H45,AC45-H45),"00:00")+IF(I45&gt;AB45,IF(H45&gt;AB45,I45-H45,I45-AB45),"00:00")</f>
        <v>0</v>
      </c>
      <c r="AG45" s="9">
        <v>0.7916666666666666</v>
      </c>
      <c r="AH45" s="9">
        <v>0.9166666666666666</v>
      </c>
      <c r="AI45" s="9" t="str">
        <f aca="true" t="shared" si="36" ref="AI45:AI74">IF(E45&lt;AG45,"00:00",IF(D45&gt;=AH45,"00:00",(IF(D45&gt;=AG45,IF(E45&lt;AH45,E45-D45,AH45-D45),IF(E45&gt;AH45,AH45-AG45,E45-AG45)))))</f>
        <v>00:00</v>
      </c>
      <c r="AJ45" s="9" t="str">
        <f aca="true" t="shared" si="37" ref="AJ45:AJ74">IF(G45&lt;AG45,"00:00",IF(F45&gt;=AH45,"00:00",(IF(F45&gt;=AG45,IF(G45&lt;AH45,G45-F45,AH45-F45),IF(G45&gt;AH45,AH45-AG45,G45-AG45)))))</f>
        <v>00:00</v>
      </c>
      <c r="AK45" s="9" t="str">
        <f aca="true" t="shared" si="38" ref="AK45:AK74">IF(I45&lt;AG45,"00:00",IF(H45&gt;=AH45,"00:00",(IF(H45&gt;=AG45,IF(I45&lt;AH45,I45-H45,AH45-H45),IF(I45&gt;AH45,AH45-AG45,I45-AG45)))))</f>
        <v>00:00</v>
      </c>
      <c r="AL45" s="125">
        <f aca="true" t="shared" si="39" ref="AL45:AL74">IF(C45="J",E45-D45,IF(E45-D45&lt;zes,E45-D45,IF(E45-D45&lt;vier,E45-D45-dertig,IF(E45-D45&lt;twee,E45-D45-zestig,E45-D45-negentig))))</f>
        <v>0</v>
      </c>
      <c r="AM45" s="125">
        <f aca="true" t="shared" si="40" ref="AM45:AM74">IF(C45="J",G45-F45,IF(G45-F45&lt;zes,G45-F45,IF(G45-F45&lt;vier,G45-F45-dertig,IF(G45-F45&lt;twee,G45-F45-zestig,G45-F45-negentig))))</f>
        <v>0</v>
      </c>
      <c r="AN45" s="125">
        <f aca="true" t="shared" si="41" ref="AN45:AN74">IF(C45="J",I45-H45,IF(I45-H45&lt;zes,I45-H45,IF(I45-H45&lt;vier,I45-H45-dertig,IF(I45-H45&lt;twee,I45-H45-zestig,I45-H45-negentig))))</f>
        <v>0</v>
      </c>
      <c r="AO45" s="125">
        <f aca="true" t="shared" si="42" ref="AO45:AO74">AL45+AM45++AN45+AA45</f>
        <v>0</v>
      </c>
      <c r="AP45" s="55"/>
      <c r="AQ45" s="55"/>
      <c r="AR45" s="55"/>
      <c r="AS45" s="55"/>
      <c r="AT45" s="55"/>
      <c r="AU45" s="55"/>
      <c r="AV45" s="55"/>
      <c r="AW45" s="55"/>
      <c r="AX45" s="55"/>
      <c r="AY45" s="55"/>
    </row>
    <row r="46" spans="1:51" ht="12.75">
      <c r="A46" s="205">
        <v>42888</v>
      </c>
      <c r="B46" s="133">
        <v>1</v>
      </c>
      <c r="C46" s="145" t="s">
        <v>117</v>
      </c>
      <c r="D46" s="121"/>
      <c r="E46" s="121"/>
      <c r="F46" s="121"/>
      <c r="G46" s="121"/>
      <c r="H46" s="7"/>
      <c r="I46" s="7"/>
      <c r="J46" s="8">
        <f aca="true" t="shared" si="43" ref="J46:J74">AO46</f>
        <v>0</v>
      </c>
      <c r="K46" s="8">
        <f aca="true" t="shared" si="44" ref="K46:K71">SUM(K45,J46)</f>
        <v>0</v>
      </c>
      <c r="L46" s="8">
        <f aca="true" t="shared" si="45" ref="L46:L74">SUM(L45+Z46)</f>
        <v>0.6333333333333333</v>
      </c>
      <c r="M46" s="194" t="str">
        <f t="shared" si="25"/>
        <v>-</v>
      </c>
      <c r="N46" s="195">
        <f t="shared" si="26"/>
        <v>0.6333333333333333</v>
      </c>
      <c r="O46" s="356"/>
      <c r="P46" s="357"/>
      <c r="Q46" s="58"/>
      <c r="R46" s="58"/>
      <c r="S46" s="9">
        <f t="shared" si="27"/>
        <v>0</v>
      </c>
      <c r="T46" s="9">
        <f t="shared" si="28"/>
        <v>0</v>
      </c>
      <c r="U46" s="9" t="str">
        <f t="shared" si="29"/>
        <v>00:00</v>
      </c>
      <c r="V46" s="9" t="str">
        <f t="shared" si="30"/>
        <v>00:00</v>
      </c>
      <c r="W46" s="9">
        <f t="shared" si="24"/>
        <v>0</v>
      </c>
      <c r="X46" s="38">
        <f t="shared" si="31"/>
        <v>0</v>
      </c>
      <c r="Y46" s="38">
        <f t="shared" si="32"/>
        <v>0</v>
      </c>
      <c r="Z46" s="10" t="str">
        <f t="shared" si="18"/>
        <v>07:36</v>
      </c>
      <c r="AA46" s="10" t="str">
        <f t="shared" si="19"/>
        <v>00:00</v>
      </c>
      <c r="AB46" s="11">
        <v>0.9166666666666666</v>
      </c>
      <c r="AC46" s="11">
        <v>0.25</v>
      </c>
      <c r="AD46" s="12">
        <f t="shared" si="33"/>
        <v>0</v>
      </c>
      <c r="AE46" s="12">
        <f t="shared" si="34"/>
        <v>0</v>
      </c>
      <c r="AF46" s="12">
        <f t="shared" si="35"/>
        <v>0</v>
      </c>
      <c r="AG46" s="9">
        <v>0.7916666666666666</v>
      </c>
      <c r="AH46" s="9">
        <v>0.9166666666666666</v>
      </c>
      <c r="AI46" s="9" t="str">
        <f t="shared" si="36"/>
        <v>00:00</v>
      </c>
      <c r="AJ46" s="9" t="str">
        <f t="shared" si="37"/>
        <v>00:00</v>
      </c>
      <c r="AK46" s="9" t="str">
        <f t="shared" si="38"/>
        <v>00:00</v>
      </c>
      <c r="AL46" s="125">
        <f t="shared" si="39"/>
        <v>0</v>
      </c>
      <c r="AM46" s="125">
        <f t="shared" si="40"/>
        <v>0</v>
      </c>
      <c r="AN46" s="125">
        <f t="shared" si="41"/>
        <v>0</v>
      </c>
      <c r="AO46" s="125">
        <f t="shared" si="42"/>
        <v>0</v>
      </c>
      <c r="AP46" s="55"/>
      <c r="AQ46" s="55"/>
      <c r="AR46" s="55"/>
      <c r="AS46" s="55"/>
      <c r="AT46" s="55"/>
      <c r="AU46" s="55"/>
      <c r="AV46" s="55"/>
      <c r="AW46" s="55"/>
      <c r="AX46" s="55"/>
      <c r="AY46" s="55"/>
    </row>
    <row r="47" spans="1:51" ht="12.75">
      <c r="A47" s="205">
        <v>42889</v>
      </c>
      <c r="B47" s="133">
        <v>4</v>
      </c>
      <c r="C47" s="145" t="s">
        <v>117</v>
      </c>
      <c r="D47" s="121"/>
      <c r="E47" s="121"/>
      <c r="F47" s="157"/>
      <c r="G47" s="157"/>
      <c r="H47" s="7"/>
      <c r="I47" s="7"/>
      <c r="J47" s="8">
        <f t="shared" si="43"/>
        <v>0</v>
      </c>
      <c r="K47" s="8">
        <f t="shared" si="44"/>
        <v>0</v>
      </c>
      <c r="L47" s="8">
        <f t="shared" si="45"/>
        <v>0.6333333333333333</v>
      </c>
      <c r="M47" s="194" t="str">
        <f t="shared" si="25"/>
        <v>-</v>
      </c>
      <c r="N47" s="195">
        <f t="shared" si="26"/>
        <v>0.6333333333333333</v>
      </c>
      <c r="O47" s="356"/>
      <c r="P47" s="357"/>
      <c r="Q47" s="58"/>
      <c r="R47" s="58"/>
      <c r="S47" s="9">
        <f t="shared" si="27"/>
        <v>0</v>
      </c>
      <c r="T47" s="9">
        <f t="shared" si="28"/>
        <v>0</v>
      </c>
      <c r="U47" s="9">
        <f t="shared" si="29"/>
        <v>0</v>
      </c>
      <c r="V47" s="9" t="str">
        <f t="shared" si="30"/>
        <v>00:00</v>
      </c>
      <c r="W47" s="9">
        <f t="shared" si="24"/>
        <v>0</v>
      </c>
      <c r="X47" s="38">
        <f t="shared" si="31"/>
        <v>0</v>
      </c>
      <c r="Y47" s="38">
        <f t="shared" si="32"/>
        <v>0</v>
      </c>
      <c r="Z47" s="10" t="str">
        <f t="shared" si="18"/>
        <v>00:00</v>
      </c>
      <c r="AA47" s="10" t="str">
        <f t="shared" si="19"/>
        <v>00:00</v>
      </c>
      <c r="AB47" s="11">
        <v>0.9166666666666666</v>
      </c>
      <c r="AC47" s="11">
        <v>0.25</v>
      </c>
      <c r="AD47" s="12">
        <f t="shared" si="33"/>
        <v>0</v>
      </c>
      <c r="AE47" s="12">
        <f t="shared" si="34"/>
        <v>0</v>
      </c>
      <c r="AF47" s="12">
        <f t="shared" si="35"/>
        <v>0</v>
      </c>
      <c r="AG47" s="9">
        <v>0.7916666666666666</v>
      </c>
      <c r="AH47" s="9">
        <v>0.9166666666666666</v>
      </c>
      <c r="AI47" s="9" t="str">
        <f t="shared" si="36"/>
        <v>00:00</v>
      </c>
      <c r="AJ47" s="9" t="str">
        <f t="shared" si="37"/>
        <v>00:00</v>
      </c>
      <c r="AK47" s="9" t="str">
        <f t="shared" si="38"/>
        <v>00:00</v>
      </c>
      <c r="AL47" s="125">
        <f t="shared" si="39"/>
        <v>0</v>
      </c>
      <c r="AM47" s="125">
        <f t="shared" si="40"/>
        <v>0</v>
      </c>
      <c r="AN47" s="125">
        <f t="shared" si="41"/>
        <v>0</v>
      </c>
      <c r="AO47" s="125">
        <f t="shared" si="42"/>
        <v>0</v>
      </c>
      <c r="AP47" s="55"/>
      <c r="AQ47" s="55"/>
      <c r="AR47" s="55"/>
      <c r="AS47" s="55"/>
      <c r="AT47" s="55"/>
      <c r="AU47" s="55"/>
      <c r="AV47" s="55"/>
      <c r="AW47" s="55"/>
      <c r="AX47" s="55"/>
      <c r="AY47" s="55"/>
    </row>
    <row r="48" spans="1:51" ht="12.75">
      <c r="A48" s="205">
        <v>42890</v>
      </c>
      <c r="B48" s="133">
        <v>4</v>
      </c>
      <c r="C48" s="145" t="s">
        <v>117</v>
      </c>
      <c r="D48" s="121"/>
      <c r="E48" s="121"/>
      <c r="F48" s="157"/>
      <c r="G48" s="157"/>
      <c r="H48" s="7"/>
      <c r="I48" s="7"/>
      <c r="J48" s="8">
        <f t="shared" si="43"/>
        <v>0</v>
      </c>
      <c r="K48" s="8">
        <f t="shared" si="44"/>
        <v>0</v>
      </c>
      <c r="L48" s="8">
        <f t="shared" si="45"/>
        <v>0.6333333333333333</v>
      </c>
      <c r="M48" s="194" t="str">
        <f t="shared" si="25"/>
        <v>-</v>
      </c>
      <c r="N48" s="195">
        <f t="shared" si="26"/>
        <v>0.6333333333333333</v>
      </c>
      <c r="O48" s="356"/>
      <c r="P48" s="357"/>
      <c r="Q48" s="58"/>
      <c r="R48" s="58"/>
      <c r="S48" s="9">
        <f t="shared" si="27"/>
        <v>0</v>
      </c>
      <c r="T48" s="9">
        <f t="shared" si="28"/>
        <v>0</v>
      </c>
      <c r="U48" s="9">
        <f t="shared" si="29"/>
        <v>0</v>
      </c>
      <c r="V48" s="9" t="str">
        <f t="shared" si="30"/>
        <v>00:00</v>
      </c>
      <c r="W48" s="9">
        <f t="shared" si="24"/>
        <v>0</v>
      </c>
      <c r="X48" s="38">
        <f t="shared" si="31"/>
        <v>0</v>
      </c>
      <c r="Y48" s="38">
        <f t="shared" si="32"/>
        <v>0</v>
      </c>
      <c r="Z48" s="10" t="str">
        <f t="shared" si="18"/>
        <v>00:00</v>
      </c>
      <c r="AA48" s="10" t="str">
        <f t="shared" si="19"/>
        <v>00:00</v>
      </c>
      <c r="AB48" s="11">
        <v>0.9166666666666666</v>
      </c>
      <c r="AC48" s="11">
        <v>0.25</v>
      </c>
      <c r="AD48" s="12">
        <f t="shared" si="33"/>
        <v>0</v>
      </c>
      <c r="AE48" s="12">
        <f t="shared" si="34"/>
        <v>0</v>
      </c>
      <c r="AF48" s="12">
        <f t="shared" si="35"/>
        <v>0</v>
      </c>
      <c r="AG48" s="9">
        <v>0.7916666666666666</v>
      </c>
      <c r="AH48" s="9">
        <v>0.9166666666666666</v>
      </c>
      <c r="AI48" s="9" t="str">
        <f t="shared" si="36"/>
        <v>00:00</v>
      </c>
      <c r="AJ48" s="9" t="str">
        <f t="shared" si="37"/>
        <v>00:00</v>
      </c>
      <c r="AK48" s="9" t="str">
        <f t="shared" si="38"/>
        <v>00:00</v>
      </c>
      <c r="AL48" s="125">
        <f t="shared" si="39"/>
        <v>0</v>
      </c>
      <c r="AM48" s="125">
        <f t="shared" si="40"/>
        <v>0</v>
      </c>
      <c r="AN48" s="125">
        <f t="shared" si="41"/>
        <v>0</v>
      </c>
      <c r="AO48" s="125">
        <f t="shared" si="42"/>
        <v>0</v>
      </c>
      <c r="AP48" s="55"/>
      <c r="AQ48" s="55"/>
      <c r="AR48" s="55"/>
      <c r="AS48" s="55"/>
      <c r="AT48" s="55"/>
      <c r="AU48" s="55"/>
      <c r="AV48" s="55"/>
      <c r="AW48" s="55"/>
      <c r="AX48" s="55"/>
      <c r="AY48" s="55"/>
    </row>
    <row r="49" spans="1:51" ht="12.75">
      <c r="A49" s="205">
        <v>42891</v>
      </c>
      <c r="B49" s="133">
        <v>8</v>
      </c>
      <c r="C49" s="145" t="s">
        <v>117</v>
      </c>
      <c r="D49" s="121"/>
      <c r="E49" s="121"/>
      <c r="F49" s="157"/>
      <c r="G49" s="157"/>
      <c r="H49" s="7"/>
      <c r="I49" s="7"/>
      <c r="J49" s="8">
        <f t="shared" si="43"/>
        <v>0.31666666666666665</v>
      </c>
      <c r="K49" s="8">
        <f t="shared" si="44"/>
        <v>0.31666666666666665</v>
      </c>
      <c r="L49" s="8">
        <f t="shared" si="45"/>
        <v>0.95</v>
      </c>
      <c r="M49" s="194" t="str">
        <f t="shared" si="25"/>
        <v>-</v>
      </c>
      <c r="N49" s="195">
        <f t="shared" si="26"/>
        <v>0.6333333333333333</v>
      </c>
      <c r="O49" s="356"/>
      <c r="P49" s="357"/>
      <c r="Q49" s="58"/>
      <c r="R49" s="58"/>
      <c r="S49" s="9">
        <f t="shared" si="27"/>
        <v>0</v>
      </c>
      <c r="T49" s="9">
        <f t="shared" si="28"/>
        <v>0</v>
      </c>
      <c r="U49" s="9" t="str">
        <f t="shared" si="29"/>
        <v>00:00</v>
      </c>
      <c r="V49" s="9" t="str">
        <f t="shared" si="30"/>
        <v>00:00</v>
      </c>
      <c r="W49" s="9">
        <f t="shared" si="24"/>
        <v>0</v>
      </c>
      <c r="X49" s="38">
        <f t="shared" si="31"/>
        <v>1</v>
      </c>
      <c r="Y49" s="38">
        <f t="shared" si="32"/>
        <v>0</v>
      </c>
      <c r="Z49" s="10" t="str">
        <f t="shared" si="18"/>
        <v>07:36</v>
      </c>
      <c r="AA49" s="10" t="str">
        <f t="shared" si="19"/>
        <v>07:36</v>
      </c>
      <c r="AB49" s="11">
        <v>0.9166666666666666</v>
      </c>
      <c r="AC49" s="11">
        <v>0.25</v>
      </c>
      <c r="AD49" s="12">
        <f t="shared" si="33"/>
        <v>0</v>
      </c>
      <c r="AE49" s="12">
        <f t="shared" si="34"/>
        <v>0</v>
      </c>
      <c r="AF49" s="12">
        <f t="shared" si="35"/>
        <v>0</v>
      </c>
      <c r="AG49" s="9">
        <v>0.7916666666666666</v>
      </c>
      <c r="AH49" s="9">
        <v>0.9166666666666666</v>
      </c>
      <c r="AI49" s="9" t="str">
        <f t="shared" si="36"/>
        <v>00:00</v>
      </c>
      <c r="AJ49" s="9" t="str">
        <f t="shared" si="37"/>
        <v>00:00</v>
      </c>
      <c r="AK49" s="9" t="str">
        <f t="shared" si="38"/>
        <v>00:00</v>
      </c>
      <c r="AL49" s="125">
        <f t="shared" si="39"/>
        <v>0</v>
      </c>
      <c r="AM49" s="125">
        <f t="shared" si="40"/>
        <v>0</v>
      </c>
      <c r="AN49" s="125">
        <f t="shared" si="41"/>
        <v>0</v>
      </c>
      <c r="AO49" s="125">
        <f t="shared" si="42"/>
        <v>0.31666666666666665</v>
      </c>
      <c r="AP49" s="55"/>
      <c r="AQ49" s="55"/>
      <c r="AR49" s="55"/>
      <c r="AS49" s="55"/>
      <c r="AT49" s="55"/>
      <c r="AU49" s="55"/>
      <c r="AV49" s="55"/>
      <c r="AW49" s="55"/>
      <c r="AX49" s="55"/>
      <c r="AY49" s="55"/>
    </row>
    <row r="50" spans="1:51" ht="12.75">
      <c r="A50" s="205">
        <v>42892</v>
      </c>
      <c r="B50" s="133">
        <v>1</v>
      </c>
      <c r="C50" s="145" t="s">
        <v>117</v>
      </c>
      <c r="D50" s="121"/>
      <c r="E50" s="121"/>
      <c r="F50" s="121"/>
      <c r="G50" s="121"/>
      <c r="H50" s="7"/>
      <c r="I50" s="7"/>
      <c r="J50" s="8">
        <f t="shared" si="43"/>
        <v>0</v>
      </c>
      <c r="K50" s="8">
        <f t="shared" si="44"/>
        <v>0.31666666666666665</v>
      </c>
      <c r="L50" s="8">
        <f t="shared" si="45"/>
        <v>1.2666666666666666</v>
      </c>
      <c r="M50" s="194" t="str">
        <f t="shared" si="25"/>
        <v>-</v>
      </c>
      <c r="N50" s="195">
        <f t="shared" si="26"/>
        <v>0.95</v>
      </c>
      <c r="O50" s="356"/>
      <c r="P50" s="357"/>
      <c r="Q50" s="58"/>
      <c r="R50" s="58"/>
      <c r="S50" s="9">
        <f t="shared" si="27"/>
        <v>0</v>
      </c>
      <c r="T50" s="9">
        <f t="shared" si="28"/>
        <v>0</v>
      </c>
      <c r="U50" s="9" t="str">
        <f t="shared" si="29"/>
        <v>00:00</v>
      </c>
      <c r="V50" s="9" t="str">
        <f t="shared" si="30"/>
        <v>00:00</v>
      </c>
      <c r="W50" s="9">
        <f t="shared" si="24"/>
        <v>0</v>
      </c>
      <c r="X50" s="38">
        <f t="shared" si="31"/>
        <v>0</v>
      </c>
      <c r="Y50" s="38">
        <f t="shared" si="32"/>
        <v>0</v>
      </c>
      <c r="Z50" s="10" t="str">
        <f t="shared" si="18"/>
        <v>07:36</v>
      </c>
      <c r="AA50" s="10" t="str">
        <f t="shared" si="19"/>
        <v>00:00</v>
      </c>
      <c r="AB50" s="11">
        <v>0.9166666666666666</v>
      </c>
      <c r="AC50" s="11">
        <v>0.25</v>
      </c>
      <c r="AD50" s="12">
        <f t="shared" si="33"/>
        <v>0</v>
      </c>
      <c r="AE50" s="12">
        <f t="shared" si="34"/>
        <v>0</v>
      </c>
      <c r="AF50" s="12">
        <f t="shared" si="35"/>
        <v>0</v>
      </c>
      <c r="AG50" s="9">
        <v>0.7916666666666666</v>
      </c>
      <c r="AH50" s="9">
        <v>0.9166666666666666</v>
      </c>
      <c r="AI50" s="9" t="str">
        <f t="shared" si="36"/>
        <v>00:00</v>
      </c>
      <c r="AJ50" s="9" t="str">
        <f t="shared" si="37"/>
        <v>00:00</v>
      </c>
      <c r="AK50" s="9" t="str">
        <f t="shared" si="38"/>
        <v>00:00</v>
      </c>
      <c r="AL50" s="125">
        <f t="shared" si="39"/>
        <v>0</v>
      </c>
      <c r="AM50" s="125">
        <f t="shared" si="40"/>
        <v>0</v>
      </c>
      <c r="AN50" s="125">
        <f t="shared" si="41"/>
        <v>0</v>
      </c>
      <c r="AO50" s="125">
        <f t="shared" si="42"/>
        <v>0</v>
      </c>
      <c r="AP50" s="55"/>
      <c r="AQ50" s="55"/>
      <c r="AR50" s="55"/>
      <c r="AS50" s="55"/>
      <c r="AT50" s="55"/>
      <c r="AU50" s="55"/>
      <c r="AV50" s="55"/>
      <c r="AW50" s="55"/>
      <c r="AX50" s="55"/>
      <c r="AY50" s="55"/>
    </row>
    <row r="51" spans="1:51" ht="12.75">
      <c r="A51" s="205">
        <v>42893</v>
      </c>
      <c r="B51" s="133">
        <v>1</v>
      </c>
      <c r="C51" s="168" t="s">
        <v>117</v>
      </c>
      <c r="D51" s="121"/>
      <c r="E51" s="121"/>
      <c r="F51" s="121"/>
      <c r="G51" s="121"/>
      <c r="H51" s="7"/>
      <c r="I51" s="7"/>
      <c r="J51" s="8">
        <f t="shared" si="43"/>
        <v>0</v>
      </c>
      <c r="K51" s="8">
        <f t="shared" si="44"/>
        <v>0.31666666666666665</v>
      </c>
      <c r="L51" s="8">
        <f t="shared" si="45"/>
        <v>1.5833333333333333</v>
      </c>
      <c r="M51" s="194" t="str">
        <f t="shared" si="25"/>
        <v>-</v>
      </c>
      <c r="N51" s="195">
        <f t="shared" si="26"/>
        <v>1.2666666666666666</v>
      </c>
      <c r="O51" s="356"/>
      <c r="P51" s="357"/>
      <c r="Q51" s="58"/>
      <c r="R51" s="58"/>
      <c r="S51" s="9">
        <f t="shared" si="27"/>
        <v>0</v>
      </c>
      <c r="T51" s="9">
        <f t="shared" si="28"/>
        <v>0</v>
      </c>
      <c r="U51" s="9" t="str">
        <f t="shared" si="29"/>
        <v>00:00</v>
      </c>
      <c r="V51" s="9" t="str">
        <f t="shared" si="30"/>
        <v>00:00</v>
      </c>
      <c r="W51" s="9">
        <f t="shared" si="24"/>
        <v>0</v>
      </c>
      <c r="X51" s="38">
        <f t="shared" si="31"/>
        <v>0</v>
      </c>
      <c r="Y51" s="38">
        <f t="shared" si="32"/>
        <v>0</v>
      </c>
      <c r="Z51" s="10" t="str">
        <f t="shared" si="18"/>
        <v>07:36</v>
      </c>
      <c r="AA51" s="10" t="str">
        <f t="shared" si="19"/>
        <v>00:00</v>
      </c>
      <c r="AB51" s="11">
        <v>0.9166666666666666</v>
      </c>
      <c r="AC51" s="11">
        <v>0.25</v>
      </c>
      <c r="AD51" s="12">
        <f t="shared" si="33"/>
        <v>0</v>
      </c>
      <c r="AE51" s="12">
        <f t="shared" si="34"/>
        <v>0</v>
      </c>
      <c r="AF51" s="12">
        <f t="shared" si="35"/>
        <v>0</v>
      </c>
      <c r="AG51" s="9">
        <v>0.7916666666666666</v>
      </c>
      <c r="AH51" s="9">
        <v>0.9166666666666666</v>
      </c>
      <c r="AI51" s="9" t="str">
        <f t="shared" si="36"/>
        <v>00:00</v>
      </c>
      <c r="AJ51" s="9" t="str">
        <f t="shared" si="37"/>
        <v>00:00</v>
      </c>
      <c r="AK51" s="9" t="str">
        <f t="shared" si="38"/>
        <v>00:00</v>
      </c>
      <c r="AL51" s="125">
        <f t="shared" si="39"/>
        <v>0</v>
      </c>
      <c r="AM51" s="125">
        <f t="shared" si="40"/>
        <v>0</v>
      </c>
      <c r="AN51" s="125">
        <f t="shared" si="41"/>
        <v>0</v>
      </c>
      <c r="AO51" s="125">
        <f t="shared" si="42"/>
        <v>0</v>
      </c>
      <c r="AP51" s="55"/>
      <c r="AQ51" s="55"/>
      <c r="AR51" s="55"/>
      <c r="AS51" s="55"/>
      <c r="AT51" s="55"/>
      <c r="AU51" s="55"/>
      <c r="AV51" s="55"/>
      <c r="AW51" s="55"/>
      <c r="AX51" s="55"/>
      <c r="AY51" s="55"/>
    </row>
    <row r="52" spans="1:51" ht="12.75">
      <c r="A52" s="205">
        <v>42894</v>
      </c>
      <c r="B52" s="133">
        <v>1</v>
      </c>
      <c r="C52" s="145" t="s">
        <v>117</v>
      </c>
      <c r="D52" s="121"/>
      <c r="E52" s="121"/>
      <c r="F52" s="121"/>
      <c r="G52" s="121"/>
      <c r="H52" s="7"/>
      <c r="I52" s="7"/>
      <c r="J52" s="8">
        <f t="shared" si="43"/>
        <v>0</v>
      </c>
      <c r="K52" s="8">
        <f t="shared" si="44"/>
        <v>0.31666666666666665</v>
      </c>
      <c r="L52" s="8">
        <f t="shared" si="45"/>
        <v>1.9</v>
      </c>
      <c r="M52" s="194" t="str">
        <f t="shared" si="25"/>
        <v>-</v>
      </c>
      <c r="N52" s="195">
        <f t="shared" si="26"/>
        <v>1.5833333333333333</v>
      </c>
      <c r="O52" s="356"/>
      <c r="P52" s="357"/>
      <c r="Q52" s="58"/>
      <c r="R52" s="58"/>
      <c r="S52" s="9">
        <f t="shared" si="27"/>
        <v>0</v>
      </c>
      <c r="T52" s="9">
        <f t="shared" si="28"/>
        <v>0</v>
      </c>
      <c r="U52" s="9" t="str">
        <f t="shared" si="29"/>
        <v>00:00</v>
      </c>
      <c r="V52" s="9" t="str">
        <f t="shared" si="30"/>
        <v>00:00</v>
      </c>
      <c r="W52" s="9">
        <f t="shared" si="24"/>
        <v>0</v>
      </c>
      <c r="X52" s="38">
        <f t="shared" si="31"/>
        <v>0</v>
      </c>
      <c r="Y52" s="38">
        <f t="shared" si="32"/>
        <v>0</v>
      </c>
      <c r="Z52" s="10" t="str">
        <f t="shared" si="18"/>
        <v>07:36</v>
      </c>
      <c r="AA52" s="10" t="str">
        <f t="shared" si="19"/>
        <v>00:00</v>
      </c>
      <c r="AB52" s="11">
        <v>0.9166666666666666</v>
      </c>
      <c r="AC52" s="11">
        <v>0.25</v>
      </c>
      <c r="AD52" s="12">
        <f t="shared" si="33"/>
        <v>0</v>
      </c>
      <c r="AE52" s="12">
        <f t="shared" si="34"/>
        <v>0</v>
      </c>
      <c r="AF52" s="12">
        <f t="shared" si="35"/>
        <v>0</v>
      </c>
      <c r="AG52" s="9">
        <v>0.7916666666666666</v>
      </c>
      <c r="AH52" s="9">
        <v>0.9166666666666666</v>
      </c>
      <c r="AI52" s="9" t="str">
        <f t="shared" si="36"/>
        <v>00:00</v>
      </c>
      <c r="AJ52" s="9" t="str">
        <f t="shared" si="37"/>
        <v>00:00</v>
      </c>
      <c r="AK52" s="9" t="str">
        <f t="shared" si="38"/>
        <v>00:00</v>
      </c>
      <c r="AL52" s="125">
        <f t="shared" si="39"/>
        <v>0</v>
      </c>
      <c r="AM52" s="125">
        <f t="shared" si="40"/>
        <v>0</v>
      </c>
      <c r="AN52" s="125">
        <f t="shared" si="41"/>
        <v>0</v>
      </c>
      <c r="AO52" s="125">
        <f t="shared" si="42"/>
        <v>0</v>
      </c>
      <c r="AP52" s="55"/>
      <c r="AQ52" s="55"/>
      <c r="AR52" s="55"/>
      <c r="AS52" s="55"/>
      <c r="AT52" s="55"/>
      <c r="AU52" s="55"/>
      <c r="AV52" s="55"/>
      <c r="AW52" s="55"/>
      <c r="AX52" s="55"/>
      <c r="AY52" s="55"/>
    </row>
    <row r="53" spans="1:51" ht="12.75">
      <c r="A53" s="205">
        <v>42895</v>
      </c>
      <c r="B53" s="133">
        <v>1</v>
      </c>
      <c r="C53" s="145" t="s">
        <v>117</v>
      </c>
      <c r="D53" s="121"/>
      <c r="E53" s="121"/>
      <c r="F53" s="121"/>
      <c r="G53" s="121"/>
      <c r="H53" s="7"/>
      <c r="I53" s="7"/>
      <c r="J53" s="8">
        <f t="shared" si="43"/>
        <v>0</v>
      </c>
      <c r="K53" s="8">
        <f t="shared" si="44"/>
        <v>0.31666666666666665</v>
      </c>
      <c r="L53" s="8">
        <f t="shared" si="45"/>
        <v>2.216666666666667</v>
      </c>
      <c r="M53" s="194" t="str">
        <f t="shared" si="25"/>
        <v>-</v>
      </c>
      <c r="N53" s="195">
        <f t="shared" si="26"/>
        <v>1.9000000000000001</v>
      </c>
      <c r="O53" s="356"/>
      <c r="P53" s="357"/>
      <c r="Q53" s="58"/>
      <c r="R53" s="58"/>
      <c r="S53" s="9">
        <f t="shared" si="27"/>
        <v>0</v>
      </c>
      <c r="T53" s="9">
        <f t="shared" si="28"/>
        <v>0</v>
      </c>
      <c r="U53" s="9" t="str">
        <f t="shared" si="29"/>
        <v>00:00</v>
      </c>
      <c r="V53" s="9" t="str">
        <f t="shared" si="30"/>
        <v>00:00</v>
      </c>
      <c r="W53" s="9">
        <f t="shared" si="24"/>
        <v>0</v>
      </c>
      <c r="X53" s="38">
        <f t="shared" si="31"/>
        <v>0</v>
      </c>
      <c r="Y53" s="38">
        <f t="shared" si="32"/>
        <v>0</v>
      </c>
      <c r="Z53" s="10" t="str">
        <f t="shared" si="18"/>
        <v>07:36</v>
      </c>
      <c r="AA53" s="10" t="str">
        <f t="shared" si="19"/>
        <v>00:00</v>
      </c>
      <c r="AB53" s="11">
        <v>0.9166666666666666</v>
      </c>
      <c r="AC53" s="11">
        <v>0.25</v>
      </c>
      <c r="AD53" s="12">
        <f t="shared" si="33"/>
        <v>0</v>
      </c>
      <c r="AE53" s="12">
        <f t="shared" si="34"/>
        <v>0</v>
      </c>
      <c r="AF53" s="12">
        <f t="shared" si="35"/>
        <v>0</v>
      </c>
      <c r="AG53" s="9">
        <v>0.7916666666666666</v>
      </c>
      <c r="AH53" s="9">
        <v>0.9166666666666666</v>
      </c>
      <c r="AI53" s="9" t="str">
        <f t="shared" si="36"/>
        <v>00:00</v>
      </c>
      <c r="AJ53" s="9" t="str">
        <f t="shared" si="37"/>
        <v>00:00</v>
      </c>
      <c r="AK53" s="9" t="str">
        <f t="shared" si="38"/>
        <v>00:00</v>
      </c>
      <c r="AL53" s="125">
        <f t="shared" si="39"/>
        <v>0</v>
      </c>
      <c r="AM53" s="125">
        <f t="shared" si="40"/>
        <v>0</v>
      </c>
      <c r="AN53" s="125">
        <f t="shared" si="41"/>
        <v>0</v>
      </c>
      <c r="AO53" s="125">
        <f t="shared" si="42"/>
        <v>0</v>
      </c>
      <c r="AP53" s="55"/>
      <c r="AQ53" s="55"/>
      <c r="AR53" s="55"/>
      <c r="AS53" s="55"/>
      <c r="AT53" s="55"/>
      <c r="AU53" s="55"/>
      <c r="AV53" s="55"/>
      <c r="AW53" s="55"/>
      <c r="AX53" s="55"/>
      <c r="AY53" s="55"/>
    </row>
    <row r="54" spans="1:51" ht="12.75">
      <c r="A54" s="205">
        <v>42896</v>
      </c>
      <c r="B54" s="133">
        <v>4</v>
      </c>
      <c r="C54" s="145" t="s">
        <v>117</v>
      </c>
      <c r="D54" s="121"/>
      <c r="E54" s="121"/>
      <c r="F54" s="157"/>
      <c r="G54" s="157"/>
      <c r="H54" s="7"/>
      <c r="I54" s="7"/>
      <c r="J54" s="8">
        <f t="shared" si="43"/>
        <v>0</v>
      </c>
      <c r="K54" s="8">
        <f t="shared" si="44"/>
        <v>0.31666666666666665</v>
      </c>
      <c r="L54" s="8">
        <f t="shared" si="45"/>
        <v>2.216666666666667</v>
      </c>
      <c r="M54" s="194" t="str">
        <f t="shared" si="25"/>
        <v>-</v>
      </c>
      <c r="N54" s="195">
        <f t="shared" si="26"/>
        <v>1.9000000000000001</v>
      </c>
      <c r="O54" s="356"/>
      <c r="P54" s="357"/>
      <c r="Q54" s="58"/>
      <c r="R54" s="58"/>
      <c r="S54" s="9">
        <f t="shared" si="27"/>
        <v>0</v>
      </c>
      <c r="T54" s="9">
        <f t="shared" si="28"/>
        <v>0</v>
      </c>
      <c r="U54" s="9">
        <f t="shared" si="29"/>
        <v>0</v>
      </c>
      <c r="V54" s="9" t="str">
        <f t="shared" si="30"/>
        <v>00:00</v>
      </c>
      <c r="W54" s="9">
        <f t="shared" si="24"/>
        <v>0</v>
      </c>
      <c r="X54" s="38">
        <f t="shared" si="31"/>
        <v>0</v>
      </c>
      <c r="Y54" s="38">
        <f t="shared" si="32"/>
        <v>0</v>
      </c>
      <c r="Z54" s="10" t="str">
        <f t="shared" si="18"/>
        <v>00:00</v>
      </c>
      <c r="AA54" s="10" t="str">
        <f t="shared" si="19"/>
        <v>00:00</v>
      </c>
      <c r="AB54" s="11">
        <v>0.9166666666666666</v>
      </c>
      <c r="AC54" s="11">
        <v>0.25</v>
      </c>
      <c r="AD54" s="12">
        <f t="shared" si="33"/>
        <v>0</v>
      </c>
      <c r="AE54" s="12">
        <f t="shared" si="34"/>
        <v>0</v>
      </c>
      <c r="AF54" s="12">
        <f t="shared" si="35"/>
        <v>0</v>
      </c>
      <c r="AG54" s="9">
        <v>0.7916666666666666</v>
      </c>
      <c r="AH54" s="9">
        <v>0.9166666666666666</v>
      </c>
      <c r="AI54" s="9" t="str">
        <f t="shared" si="36"/>
        <v>00:00</v>
      </c>
      <c r="AJ54" s="9" t="str">
        <f t="shared" si="37"/>
        <v>00:00</v>
      </c>
      <c r="AK54" s="9" t="str">
        <f t="shared" si="38"/>
        <v>00:00</v>
      </c>
      <c r="AL54" s="125">
        <f t="shared" si="39"/>
        <v>0</v>
      </c>
      <c r="AM54" s="125">
        <f t="shared" si="40"/>
        <v>0</v>
      </c>
      <c r="AN54" s="125">
        <f t="shared" si="41"/>
        <v>0</v>
      </c>
      <c r="AO54" s="125">
        <f t="shared" si="42"/>
        <v>0</v>
      </c>
      <c r="AP54" s="55"/>
      <c r="AQ54" s="55"/>
      <c r="AR54" s="55"/>
      <c r="AS54" s="55"/>
      <c r="AT54" s="55"/>
      <c r="AU54" s="55"/>
      <c r="AV54" s="55"/>
      <c r="AW54" s="55"/>
      <c r="AX54" s="55"/>
      <c r="AY54" s="55"/>
    </row>
    <row r="55" spans="1:51" ht="12.75">
      <c r="A55" s="205">
        <v>42897</v>
      </c>
      <c r="B55" s="133">
        <v>4</v>
      </c>
      <c r="C55" s="145" t="s">
        <v>117</v>
      </c>
      <c r="D55" s="121"/>
      <c r="E55" s="121"/>
      <c r="F55" s="157"/>
      <c r="G55" s="157"/>
      <c r="H55" s="7"/>
      <c r="I55" s="7"/>
      <c r="J55" s="8">
        <f t="shared" si="43"/>
        <v>0</v>
      </c>
      <c r="K55" s="8">
        <f t="shared" si="44"/>
        <v>0.31666666666666665</v>
      </c>
      <c r="L55" s="8">
        <f t="shared" si="45"/>
        <v>2.216666666666667</v>
      </c>
      <c r="M55" s="194" t="str">
        <f t="shared" si="25"/>
        <v>-</v>
      </c>
      <c r="N55" s="195">
        <f t="shared" si="26"/>
        <v>1.9000000000000001</v>
      </c>
      <c r="O55" s="356"/>
      <c r="P55" s="357"/>
      <c r="Q55" s="58"/>
      <c r="R55" s="58"/>
      <c r="S55" s="9">
        <f t="shared" si="27"/>
        <v>0</v>
      </c>
      <c r="T55" s="9">
        <f t="shared" si="28"/>
        <v>0</v>
      </c>
      <c r="U55" s="9">
        <f t="shared" si="29"/>
        <v>0</v>
      </c>
      <c r="V55" s="9" t="str">
        <f t="shared" si="30"/>
        <v>00:00</v>
      </c>
      <c r="W55" s="9">
        <f t="shared" si="24"/>
        <v>0</v>
      </c>
      <c r="X55" s="38">
        <f t="shared" si="31"/>
        <v>0</v>
      </c>
      <c r="Y55" s="38">
        <f t="shared" si="32"/>
        <v>0</v>
      </c>
      <c r="Z55" s="10" t="str">
        <f t="shared" si="18"/>
        <v>00:00</v>
      </c>
      <c r="AA55" s="10" t="str">
        <f t="shared" si="19"/>
        <v>00:00</v>
      </c>
      <c r="AB55" s="11">
        <v>0.9166666666666666</v>
      </c>
      <c r="AC55" s="11">
        <v>0.25</v>
      </c>
      <c r="AD55" s="12">
        <f t="shared" si="33"/>
        <v>0</v>
      </c>
      <c r="AE55" s="12">
        <f t="shared" si="34"/>
        <v>0</v>
      </c>
      <c r="AF55" s="12">
        <f t="shared" si="35"/>
        <v>0</v>
      </c>
      <c r="AG55" s="9">
        <v>0.7916666666666666</v>
      </c>
      <c r="AH55" s="9">
        <v>0.9166666666666666</v>
      </c>
      <c r="AI55" s="9" t="str">
        <f t="shared" si="36"/>
        <v>00:00</v>
      </c>
      <c r="AJ55" s="9" t="str">
        <f t="shared" si="37"/>
        <v>00:00</v>
      </c>
      <c r="AK55" s="9" t="str">
        <f t="shared" si="38"/>
        <v>00:00</v>
      </c>
      <c r="AL55" s="125">
        <f t="shared" si="39"/>
        <v>0</v>
      </c>
      <c r="AM55" s="125">
        <f t="shared" si="40"/>
        <v>0</v>
      </c>
      <c r="AN55" s="125">
        <f t="shared" si="41"/>
        <v>0</v>
      </c>
      <c r="AO55" s="125">
        <f t="shared" si="42"/>
        <v>0</v>
      </c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51" ht="12.75">
      <c r="A56" s="205">
        <v>42898</v>
      </c>
      <c r="B56" s="133">
        <v>1</v>
      </c>
      <c r="C56" s="145" t="s">
        <v>117</v>
      </c>
      <c r="D56" s="121"/>
      <c r="E56" s="121"/>
      <c r="F56" s="121"/>
      <c r="G56" s="121"/>
      <c r="H56" s="7"/>
      <c r="I56" s="7"/>
      <c r="J56" s="8">
        <f t="shared" si="43"/>
        <v>0</v>
      </c>
      <c r="K56" s="8">
        <f t="shared" si="44"/>
        <v>0.31666666666666665</v>
      </c>
      <c r="L56" s="8">
        <f t="shared" si="45"/>
        <v>2.533333333333333</v>
      </c>
      <c r="M56" s="194" t="str">
        <f t="shared" si="25"/>
        <v>-</v>
      </c>
      <c r="N56" s="195">
        <f t="shared" si="26"/>
        <v>2.216666666666667</v>
      </c>
      <c r="O56" s="356"/>
      <c r="P56" s="357"/>
      <c r="Q56" s="58"/>
      <c r="R56" s="58"/>
      <c r="S56" s="9">
        <f t="shared" si="27"/>
        <v>0</v>
      </c>
      <c r="T56" s="9">
        <f t="shared" si="28"/>
        <v>0</v>
      </c>
      <c r="U56" s="9" t="str">
        <f t="shared" si="29"/>
        <v>00:00</v>
      </c>
      <c r="V56" s="9" t="str">
        <f t="shared" si="30"/>
        <v>00:00</v>
      </c>
      <c r="W56" s="9">
        <f t="shared" si="24"/>
        <v>0</v>
      </c>
      <c r="X56" s="38">
        <f t="shared" si="31"/>
        <v>0</v>
      </c>
      <c r="Y56" s="38">
        <f t="shared" si="32"/>
        <v>0</v>
      </c>
      <c r="Z56" s="10" t="str">
        <f t="shared" si="18"/>
        <v>07:36</v>
      </c>
      <c r="AA56" s="10" t="str">
        <f t="shared" si="19"/>
        <v>00:00</v>
      </c>
      <c r="AB56" s="11">
        <v>0.9166666666666666</v>
      </c>
      <c r="AC56" s="11">
        <v>0.25</v>
      </c>
      <c r="AD56" s="12">
        <f t="shared" si="33"/>
        <v>0</v>
      </c>
      <c r="AE56" s="12">
        <f t="shared" si="34"/>
        <v>0</v>
      </c>
      <c r="AF56" s="12">
        <f t="shared" si="35"/>
        <v>0</v>
      </c>
      <c r="AG56" s="9">
        <v>0.7916666666666666</v>
      </c>
      <c r="AH56" s="9">
        <v>0.9166666666666666</v>
      </c>
      <c r="AI56" s="9" t="str">
        <f t="shared" si="36"/>
        <v>00:00</v>
      </c>
      <c r="AJ56" s="9" t="str">
        <f t="shared" si="37"/>
        <v>00:00</v>
      </c>
      <c r="AK56" s="9" t="str">
        <f t="shared" si="38"/>
        <v>00:00</v>
      </c>
      <c r="AL56" s="125">
        <f t="shared" si="39"/>
        <v>0</v>
      </c>
      <c r="AM56" s="125">
        <f t="shared" si="40"/>
        <v>0</v>
      </c>
      <c r="AN56" s="125">
        <f t="shared" si="41"/>
        <v>0</v>
      </c>
      <c r="AO56" s="125">
        <f t="shared" si="42"/>
        <v>0</v>
      </c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51" ht="12.75">
      <c r="A57" s="205">
        <v>42899</v>
      </c>
      <c r="B57" s="133">
        <v>1</v>
      </c>
      <c r="C57" s="145" t="s">
        <v>117</v>
      </c>
      <c r="D57" s="121"/>
      <c r="E57" s="121"/>
      <c r="F57" s="121"/>
      <c r="G57" s="121"/>
      <c r="H57" s="7"/>
      <c r="I57" s="7"/>
      <c r="J57" s="8">
        <f t="shared" si="43"/>
        <v>0</v>
      </c>
      <c r="K57" s="8">
        <f t="shared" si="44"/>
        <v>0.31666666666666665</v>
      </c>
      <c r="L57" s="8">
        <f t="shared" si="45"/>
        <v>2.8499999999999996</v>
      </c>
      <c r="M57" s="194" t="str">
        <f t="shared" si="25"/>
        <v>-</v>
      </c>
      <c r="N57" s="195">
        <f t="shared" si="26"/>
        <v>2.533333333333333</v>
      </c>
      <c r="O57" s="356"/>
      <c r="P57" s="357"/>
      <c r="Q57" s="58"/>
      <c r="R57" s="58"/>
      <c r="S57" s="9">
        <f t="shared" si="27"/>
        <v>0</v>
      </c>
      <c r="T57" s="9">
        <f t="shared" si="28"/>
        <v>0</v>
      </c>
      <c r="U57" s="9" t="str">
        <f t="shared" si="29"/>
        <v>00:00</v>
      </c>
      <c r="V57" s="9" t="str">
        <f t="shared" si="30"/>
        <v>00:00</v>
      </c>
      <c r="W57" s="9">
        <f t="shared" si="24"/>
        <v>0</v>
      </c>
      <c r="X57" s="38">
        <f t="shared" si="31"/>
        <v>0</v>
      </c>
      <c r="Y57" s="38">
        <f t="shared" si="32"/>
        <v>0</v>
      </c>
      <c r="Z57" s="10" t="str">
        <f t="shared" si="18"/>
        <v>07:36</v>
      </c>
      <c r="AA57" s="10" t="str">
        <f t="shared" si="19"/>
        <v>00:00</v>
      </c>
      <c r="AB57" s="11">
        <v>0.9166666666666666</v>
      </c>
      <c r="AC57" s="11">
        <v>0.25</v>
      </c>
      <c r="AD57" s="12">
        <f t="shared" si="33"/>
        <v>0</v>
      </c>
      <c r="AE57" s="12">
        <f t="shared" si="34"/>
        <v>0</v>
      </c>
      <c r="AF57" s="12">
        <f t="shared" si="35"/>
        <v>0</v>
      </c>
      <c r="AG57" s="9">
        <v>0.7916666666666666</v>
      </c>
      <c r="AH57" s="9">
        <v>0.9166666666666666</v>
      </c>
      <c r="AI57" s="9" t="str">
        <f t="shared" si="36"/>
        <v>00:00</v>
      </c>
      <c r="AJ57" s="9" t="str">
        <f t="shared" si="37"/>
        <v>00:00</v>
      </c>
      <c r="AK57" s="9" t="str">
        <f t="shared" si="38"/>
        <v>00:00</v>
      </c>
      <c r="AL57" s="125">
        <f t="shared" si="39"/>
        <v>0</v>
      </c>
      <c r="AM57" s="125">
        <f t="shared" si="40"/>
        <v>0</v>
      </c>
      <c r="AN57" s="125">
        <f t="shared" si="41"/>
        <v>0</v>
      </c>
      <c r="AO57" s="125">
        <f t="shared" si="42"/>
        <v>0</v>
      </c>
      <c r="AP57" s="55"/>
      <c r="AQ57" s="55"/>
      <c r="AR57" s="55"/>
      <c r="AS57" s="55"/>
      <c r="AT57" s="55"/>
      <c r="AU57" s="55"/>
      <c r="AV57" s="55"/>
      <c r="AW57" s="55"/>
      <c r="AX57" s="55"/>
      <c r="AY57" s="55"/>
    </row>
    <row r="58" spans="1:51" ht="12.75">
      <c r="A58" s="205">
        <v>42900</v>
      </c>
      <c r="B58" s="133">
        <v>1</v>
      </c>
      <c r="C58" s="145" t="s">
        <v>117</v>
      </c>
      <c r="D58" s="121"/>
      <c r="E58" s="121"/>
      <c r="F58" s="121"/>
      <c r="G58" s="121"/>
      <c r="H58" s="7"/>
      <c r="I58" s="7"/>
      <c r="J58" s="8">
        <f t="shared" si="43"/>
        <v>0</v>
      </c>
      <c r="K58" s="8">
        <f t="shared" si="44"/>
        <v>0.31666666666666665</v>
      </c>
      <c r="L58" s="8">
        <f t="shared" si="45"/>
        <v>3.166666666666666</v>
      </c>
      <c r="M58" s="194" t="str">
        <f t="shared" si="25"/>
        <v>-</v>
      </c>
      <c r="N58" s="195">
        <f t="shared" si="26"/>
        <v>2.8499999999999996</v>
      </c>
      <c r="O58" s="356"/>
      <c r="P58" s="357"/>
      <c r="Q58" s="58"/>
      <c r="R58" s="58"/>
      <c r="S58" s="9">
        <f t="shared" si="27"/>
        <v>0</v>
      </c>
      <c r="T58" s="9">
        <f t="shared" si="28"/>
        <v>0</v>
      </c>
      <c r="U58" s="9" t="str">
        <f t="shared" si="29"/>
        <v>00:00</v>
      </c>
      <c r="V58" s="9" t="str">
        <f t="shared" si="30"/>
        <v>00:00</v>
      </c>
      <c r="W58" s="9">
        <f t="shared" si="24"/>
        <v>0</v>
      </c>
      <c r="X58" s="38">
        <f t="shared" si="31"/>
        <v>0</v>
      </c>
      <c r="Y58" s="38">
        <f t="shared" si="32"/>
        <v>0</v>
      </c>
      <c r="Z58" s="10" t="str">
        <f t="shared" si="18"/>
        <v>07:36</v>
      </c>
      <c r="AA58" s="10" t="str">
        <f t="shared" si="19"/>
        <v>00:00</v>
      </c>
      <c r="AB58" s="11">
        <v>0.9166666666666666</v>
      </c>
      <c r="AC58" s="11">
        <v>0.25</v>
      </c>
      <c r="AD58" s="12">
        <f t="shared" si="33"/>
        <v>0</v>
      </c>
      <c r="AE58" s="12">
        <f t="shared" si="34"/>
        <v>0</v>
      </c>
      <c r="AF58" s="12">
        <f t="shared" si="35"/>
        <v>0</v>
      </c>
      <c r="AG58" s="9">
        <v>0.7916666666666666</v>
      </c>
      <c r="AH58" s="9">
        <v>0.9166666666666666</v>
      </c>
      <c r="AI58" s="9" t="str">
        <f t="shared" si="36"/>
        <v>00:00</v>
      </c>
      <c r="AJ58" s="9" t="str">
        <f t="shared" si="37"/>
        <v>00:00</v>
      </c>
      <c r="AK58" s="9" t="str">
        <f t="shared" si="38"/>
        <v>00:00</v>
      </c>
      <c r="AL58" s="125">
        <f t="shared" si="39"/>
        <v>0</v>
      </c>
      <c r="AM58" s="125">
        <f t="shared" si="40"/>
        <v>0</v>
      </c>
      <c r="AN58" s="125">
        <f t="shared" si="41"/>
        <v>0</v>
      </c>
      <c r="AO58" s="125">
        <f t="shared" si="42"/>
        <v>0</v>
      </c>
      <c r="AP58" s="55"/>
      <c r="AQ58" s="55"/>
      <c r="AR58" s="55"/>
      <c r="AS58" s="55"/>
      <c r="AT58" s="55"/>
      <c r="AU58" s="55"/>
      <c r="AV58" s="55"/>
      <c r="AW58" s="55"/>
      <c r="AX58" s="55"/>
      <c r="AY58" s="55"/>
    </row>
    <row r="59" spans="1:51" ht="12.75">
      <c r="A59" s="205">
        <v>42901</v>
      </c>
      <c r="B59" s="133">
        <v>1</v>
      </c>
      <c r="C59" s="145" t="s">
        <v>117</v>
      </c>
      <c r="D59" s="121"/>
      <c r="E59" s="121"/>
      <c r="F59" s="121"/>
      <c r="G59" s="121"/>
      <c r="H59" s="7"/>
      <c r="I59" s="7"/>
      <c r="J59" s="8">
        <f t="shared" si="43"/>
        <v>0</v>
      </c>
      <c r="K59" s="8">
        <f t="shared" si="44"/>
        <v>0.31666666666666665</v>
      </c>
      <c r="L59" s="8">
        <f t="shared" si="45"/>
        <v>3.4833333333333325</v>
      </c>
      <c r="M59" s="194" t="str">
        <f t="shared" si="25"/>
        <v>-</v>
      </c>
      <c r="N59" s="195">
        <f t="shared" si="26"/>
        <v>3.166666666666666</v>
      </c>
      <c r="O59" s="356"/>
      <c r="P59" s="357"/>
      <c r="Q59" s="58"/>
      <c r="R59" s="58"/>
      <c r="S59" s="9">
        <f t="shared" si="27"/>
        <v>0</v>
      </c>
      <c r="T59" s="9">
        <f t="shared" si="28"/>
        <v>0</v>
      </c>
      <c r="U59" s="9" t="str">
        <f t="shared" si="29"/>
        <v>00:00</v>
      </c>
      <c r="V59" s="9" t="str">
        <f t="shared" si="30"/>
        <v>00:00</v>
      </c>
      <c r="W59" s="9">
        <f t="shared" si="24"/>
        <v>0</v>
      </c>
      <c r="X59" s="38">
        <f t="shared" si="31"/>
        <v>0</v>
      </c>
      <c r="Y59" s="38">
        <f t="shared" si="32"/>
        <v>0</v>
      </c>
      <c r="Z59" s="10" t="str">
        <f t="shared" si="18"/>
        <v>07:36</v>
      </c>
      <c r="AA59" s="10" t="str">
        <f t="shared" si="19"/>
        <v>00:00</v>
      </c>
      <c r="AB59" s="11">
        <v>0.9166666666666666</v>
      </c>
      <c r="AC59" s="11">
        <v>0.25</v>
      </c>
      <c r="AD59" s="12">
        <f t="shared" si="33"/>
        <v>0</v>
      </c>
      <c r="AE59" s="12">
        <f t="shared" si="34"/>
        <v>0</v>
      </c>
      <c r="AF59" s="12">
        <f t="shared" si="35"/>
        <v>0</v>
      </c>
      <c r="AG59" s="9">
        <v>0.7916666666666666</v>
      </c>
      <c r="AH59" s="9">
        <v>0.9166666666666666</v>
      </c>
      <c r="AI59" s="9" t="str">
        <f t="shared" si="36"/>
        <v>00:00</v>
      </c>
      <c r="AJ59" s="9" t="str">
        <f t="shared" si="37"/>
        <v>00:00</v>
      </c>
      <c r="AK59" s="9" t="str">
        <f t="shared" si="38"/>
        <v>00:00</v>
      </c>
      <c r="AL59" s="125">
        <f t="shared" si="39"/>
        <v>0</v>
      </c>
      <c r="AM59" s="125">
        <f t="shared" si="40"/>
        <v>0</v>
      </c>
      <c r="AN59" s="125">
        <f t="shared" si="41"/>
        <v>0</v>
      </c>
      <c r="AO59" s="125">
        <f t="shared" si="42"/>
        <v>0</v>
      </c>
      <c r="AP59" s="55"/>
      <c r="AQ59" s="55"/>
      <c r="AR59" s="55"/>
      <c r="AS59" s="55"/>
      <c r="AT59" s="55"/>
      <c r="AU59" s="55"/>
      <c r="AV59" s="55"/>
      <c r="AW59" s="55"/>
      <c r="AX59" s="55"/>
      <c r="AY59" s="55"/>
    </row>
    <row r="60" spans="1:51" ht="12.75">
      <c r="A60" s="205">
        <v>42902</v>
      </c>
      <c r="B60" s="133">
        <v>1</v>
      </c>
      <c r="C60" s="145" t="s">
        <v>117</v>
      </c>
      <c r="D60" s="121"/>
      <c r="E60" s="121"/>
      <c r="F60" s="121"/>
      <c r="G60" s="121"/>
      <c r="H60" s="7"/>
      <c r="I60" s="7"/>
      <c r="J60" s="8">
        <f t="shared" si="43"/>
        <v>0</v>
      </c>
      <c r="K60" s="8">
        <f t="shared" si="44"/>
        <v>0.31666666666666665</v>
      </c>
      <c r="L60" s="8">
        <f t="shared" si="45"/>
        <v>3.799999999999999</v>
      </c>
      <c r="M60" s="194" t="str">
        <f t="shared" si="25"/>
        <v>-</v>
      </c>
      <c r="N60" s="195">
        <f t="shared" si="26"/>
        <v>3.4833333333333325</v>
      </c>
      <c r="O60" s="356"/>
      <c r="P60" s="357"/>
      <c r="Q60" s="58"/>
      <c r="R60" s="58"/>
      <c r="S60" s="9">
        <f t="shared" si="27"/>
        <v>0</v>
      </c>
      <c r="T60" s="9">
        <f t="shared" si="28"/>
        <v>0</v>
      </c>
      <c r="U60" s="9" t="str">
        <f t="shared" si="29"/>
        <v>00:00</v>
      </c>
      <c r="V60" s="9" t="str">
        <f t="shared" si="30"/>
        <v>00:00</v>
      </c>
      <c r="W60" s="9">
        <f t="shared" si="24"/>
        <v>0</v>
      </c>
      <c r="X60" s="38">
        <f t="shared" si="31"/>
        <v>0</v>
      </c>
      <c r="Y60" s="38">
        <f t="shared" si="32"/>
        <v>0</v>
      </c>
      <c r="Z60" s="10" t="str">
        <f t="shared" si="18"/>
        <v>07:36</v>
      </c>
      <c r="AA60" s="10" t="str">
        <f t="shared" si="19"/>
        <v>00:00</v>
      </c>
      <c r="AB60" s="11">
        <v>0.9166666666666666</v>
      </c>
      <c r="AC60" s="11">
        <v>0.25</v>
      </c>
      <c r="AD60" s="12">
        <f t="shared" si="33"/>
        <v>0</v>
      </c>
      <c r="AE60" s="12">
        <f t="shared" si="34"/>
        <v>0</v>
      </c>
      <c r="AF60" s="12">
        <f t="shared" si="35"/>
        <v>0</v>
      </c>
      <c r="AG60" s="9">
        <v>0.7916666666666666</v>
      </c>
      <c r="AH60" s="9">
        <v>0.9166666666666666</v>
      </c>
      <c r="AI60" s="9" t="str">
        <f t="shared" si="36"/>
        <v>00:00</v>
      </c>
      <c r="AJ60" s="9" t="str">
        <f t="shared" si="37"/>
        <v>00:00</v>
      </c>
      <c r="AK60" s="9" t="str">
        <f t="shared" si="38"/>
        <v>00:00</v>
      </c>
      <c r="AL60" s="125">
        <f t="shared" si="39"/>
        <v>0</v>
      </c>
      <c r="AM60" s="125">
        <f t="shared" si="40"/>
        <v>0</v>
      </c>
      <c r="AN60" s="125">
        <f t="shared" si="41"/>
        <v>0</v>
      </c>
      <c r="AO60" s="125">
        <f t="shared" si="42"/>
        <v>0</v>
      </c>
      <c r="AP60" s="55"/>
      <c r="AQ60" s="55"/>
      <c r="AR60" s="55"/>
      <c r="AS60" s="55"/>
      <c r="AT60" s="55"/>
      <c r="AU60" s="55"/>
      <c r="AV60" s="55"/>
      <c r="AW60" s="55"/>
      <c r="AX60" s="55"/>
      <c r="AY60" s="55"/>
    </row>
    <row r="61" spans="1:51" ht="12.75">
      <c r="A61" s="205">
        <v>42903</v>
      </c>
      <c r="B61" s="133">
        <v>4</v>
      </c>
      <c r="C61" s="145" t="s">
        <v>117</v>
      </c>
      <c r="D61" s="121"/>
      <c r="E61" s="121"/>
      <c r="F61" s="157"/>
      <c r="G61" s="157"/>
      <c r="H61" s="7"/>
      <c r="I61" s="7"/>
      <c r="J61" s="8">
        <f t="shared" si="43"/>
        <v>0</v>
      </c>
      <c r="K61" s="8">
        <f t="shared" si="44"/>
        <v>0.31666666666666665</v>
      </c>
      <c r="L61" s="8">
        <f t="shared" si="45"/>
        <v>3.799999999999999</v>
      </c>
      <c r="M61" s="194" t="str">
        <f t="shared" si="25"/>
        <v>-</v>
      </c>
      <c r="N61" s="195">
        <f t="shared" si="26"/>
        <v>3.4833333333333325</v>
      </c>
      <c r="O61" s="356"/>
      <c r="P61" s="357"/>
      <c r="Q61" s="58"/>
      <c r="R61" s="58"/>
      <c r="S61" s="9">
        <f t="shared" si="27"/>
        <v>0</v>
      </c>
      <c r="T61" s="9">
        <f t="shared" si="28"/>
        <v>0</v>
      </c>
      <c r="U61" s="9">
        <f t="shared" si="29"/>
        <v>0</v>
      </c>
      <c r="V61" s="9" t="str">
        <f t="shared" si="30"/>
        <v>00:00</v>
      </c>
      <c r="W61" s="9">
        <f t="shared" si="24"/>
        <v>0</v>
      </c>
      <c r="X61" s="38">
        <f t="shared" si="31"/>
        <v>0</v>
      </c>
      <c r="Y61" s="38">
        <f t="shared" si="32"/>
        <v>0</v>
      </c>
      <c r="Z61" s="10" t="str">
        <f t="shared" si="18"/>
        <v>00:00</v>
      </c>
      <c r="AA61" s="10" t="str">
        <f t="shared" si="19"/>
        <v>00:00</v>
      </c>
      <c r="AB61" s="11">
        <v>0.9166666666666666</v>
      </c>
      <c r="AC61" s="11">
        <v>0.25</v>
      </c>
      <c r="AD61" s="12">
        <f t="shared" si="33"/>
        <v>0</v>
      </c>
      <c r="AE61" s="12">
        <f t="shared" si="34"/>
        <v>0</v>
      </c>
      <c r="AF61" s="12">
        <f t="shared" si="35"/>
        <v>0</v>
      </c>
      <c r="AG61" s="9">
        <v>0.7916666666666666</v>
      </c>
      <c r="AH61" s="9">
        <v>0.9166666666666666</v>
      </c>
      <c r="AI61" s="9" t="str">
        <f t="shared" si="36"/>
        <v>00:00</v>
      </c>
      <c r="AJ61" s="9" t="str">
        <f t="shared" si="37"/>
        <v>00:00</v>
      </c>
      <c r="AK61" s="9" t="str">
        <f t="shared" si="38"/>
        <v>00:00</v>
      </c>
      <c r="AL61" s="125">
        <f t="shared" si="39"/>
        <v>0</v>
      </c>
      <c r="AM61" s="125">
        <f t="shared" si="40"/>
        <v>0</v>
      </c>
      <c r="AN61" s="125">
        <f t="shared" si="41"/>
        <v>0</v>
      </c>
      <c r="AO61" s="125">
        <f t="shared" si="42"/>
        <v>0</v>
      </c>
      <c r="AP61" s="55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51" ht="12.75">
      <c r="A62" s="205">
        <v>42904</v>
      </c>
      <c r="B62" s="133">
        <v>4</v>
      </c>
      <c r="C62" s="145" t="s">
        <v>117</v>
      </c>
      <c r="D62" s="121"/>
      <c r="E62" s="121"/>
      <c r="F62" s="157"/>
      <c r="G62" s="157"/>
      <c r="H62" s="7"/>
      <c r="I62" s="7"/>
      <c r="J62" s="8">
        <f t="shared" si="43"/>
        <v>0</v>
      </c>
      <c r="K62" s="8">
        <f t="shared" si="44"/>
        <v>0.31666666666666665</v>
      </c>
      <c r="L62" s="8">
        <f t="shared" si="45"/>
        <v>3.799999999999999</v>
      </c>
      <c r="M62" s="194" t="str">
        <f t="shared" si="25"/>
        <v>-</v>
      </c>
      <c r="N62" s="195">
        <f t="shared" si="26"/>
        <v>3.4833333333333325</v>
      </c>
      <c r="O62" s="356"/>
      <c r="P62" s="357"/>
      <c r="Q62" s="58"/>
      <c r="R62" s="58"/>
      <c r="S62" s="9">
        <f t="shared" si="27"/>
        <v>0</v>
      </c>
      <c r="T62" s="9">
        <f t="shared" si="28"/>
        <v>0</v>
      </c>
      <c r="U62" s="9">
        <f t="shared" si="29"/>
        <v>0</v>
      </c>
      <c r="V62" s="9" t="str">
        <f t="shared" si="30"/>
        <v>00:00</v>
      </c>
      <c r="W62" s="9">
        <f t="shared" si="24"/>
        <v>0</v>
      </c>
      <c r="X62" s="38">
        <f t="shared" si="31"/>
        <v>0</v>
      </c>
      <c r="Y62" s="38">
        <f t="shared" si="32"/>
        <v>0</v>
      </c>
      <c r="Z62" s="10" t="str">
        <f t="shared" si="18"/>
        <v>00:00</v>
      </c>
      <c r="AA62" s="10" t="str">
        <f t="shared" si="19"/>
        <v>00:00</v>
      </c>
      <c r="AB62" s="11">
        <v>0.9166666666666666</v>
      </c>
      <c r="AC62" s="11">
        <v>0.25</v>
      </c>
      <c r="AD62" s="12">
        <f t="shared" si="33"/>
        <v>0</v>
      </c>
      <c r="AE62" s="12">
        <f t="shared" si="34"/>
        <v>0</v>
      </c>
      <c r="AF62" s="12">
        <f t="shared" si="35"/>
        <v>0</v>
      </c>
      <c r="AG62" s="9">
        <v>0.7916666666666666</v>
      </c>
      <c r="AH62" s="9">
        <v>0.9166666666666666</v>
      </c>
      <c r="AI62" s="9" t="str">
        <f t="shared" si="36"/>
        <v>00:00</v>
      </c>
      <c r="AJ62" s="9" t="str">
        <f t="shared" si="37"/>
        <v>00:00</v>
      </c>
      <c r="AK62" s="9" t="str">
        <f t="shared" si="38"/>
        <v>00:00</v>
      </c>
      <c r="AL62" s="125">
        <f t="shared" si="39"/>
        <v>0</v>
      </c>
      <c r="AM62" s="125">
        <f t="shared" si="40"/>
        <v>0</v>
      </c>
      <c r="AN62" s="125">
        <f t="shared" si="41"/>
        <v>0</v>
      </c>
      <c r="AO62" s="125">
        <f t="shared" si="42"/>
        <v>0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</row>
    <row r="63" spans="1:51" ht="12.75">
      <c r="A63" s="205">
        <v>42905</v>
      </c>
      <c r="B63" s="133">
        <v>1</v>
      </c>
      <c r="C63" s="145" t="s">
        <v>117</v>
      </c>
      <c r="D63" s="121"/>
      <c r="E63" s="121"/>
      <c r="F63" s="121"/>
      <c r="G63" s="121"/>
      <c r="H63" s="7"/>
      <c r="I63" s="7"/>
      <c r="J63" s="8">
        <f t="shared" si="43"/>
        <v>0</v>
      </c>
      <c r="K63" s="8">
        <f t="shared" si="44"/>
        <v>0.31666666666666665</v>
      </c>
      <c r="L63" s="8">
        <f t="shared" si="45"/>
        <v>4.116666666666665</v>
      </c>
      <c r="M63" s="194" t="str">
        <f t="shared" si="25"/>
        <v>-</v>
      </c>
      <c r="N63" s="195">
        <f t="shared" si="26"/>
        <v>3.799999999999999</v>
      </c>
      <c r="O63" s="356"/>
      <c r="P63" s="357"/>
      <c r="Q63" s="58"/>
      <c r="R63" s="58"/>
      <c r="S63" s="9">
        <f t="shared" si="27"/>
        <v>0</v>
      </c>
      <c r="T63" s="9">
        <f t="shared" si="28"/>
        <v>0</v>
      </c>
      <c r="U63" s="9" t="str">
        <f t="shared" si="29"/>
        <v>00:00</v>
      </c>
      <c r="V63" s="9" t="str">
        <f t="shared" si="30"/>
        <v>00:00</v>
      </c>
      <c r="W63" s="9">
        <f t="shared" si="24"/>
        <v>0</v>
      </c>
      <c r="X63" s="38">
        <f t="shared" si="31"/>
        <v>0</v>
      </c>
      <c r="Y63" s="38">
        <f t="shared" si="32"/>
        <v>0</v>
      </c>
      <c r="Z63" s="10" t="str">
        <f t="shared" si="18"/>
        <v>07:36</v>
      </c>
      <c r="AA63" s="10" t="str">
        <f t="shared" si="19"/>
        <v>00:00</v>
      </c>
      <c r="AB63" s="11">
        <v>0.9166666666666666</v>
      </c>
      <c r="AC63" s="11">
        <v>0.25</v>
      </c>
      <c r="AD63" s="12">
        <f t="shared" si="33"/>
        <v>0</v>
      </c>
      <c r="AE63" s="12">
        <f t="shared" si="34"/>
        <v>0</v>
      </c>
      <c r="AF63" s="12">
        <f t="shared" si="35"/>
        <v>0</v>
      </c>
      <c r="AG63" s="9">
        <v>0.7916666666666666</v>
      </c>
      <c r="AH63" s="9">
        <v>0.9166666666666666</v>
      </c>
      <c r="AI63" s="9" t="str">
        <f t="shared" si="36"/>
        <v>00:00</v>
      </c>
      <c r="AJ63" s="9" t="str">
        <f t="shared" si="37"/>
        <v>00:00</v>
      </c>
      <c r="AK63" s="9" t="str">
        <f t="shared" si="38"/>
        <v>00:00</v>
      </c>
      <c r="AL63" s="125">
        <f t="shared" si="39"/>
        <v>0</v>
      </c>
      <c r="AM63" s="125">
        <f t="shared" si="40"/>
        <v>0</v>
      </c>
      <c r="AN63" s="125">
        <f t="shared" si="41"/>
        <v>0</v>
      </c>
      <c r="AO63" s="125">
        <f t="shared" si="42"/>
        <v>0</v>
      </c>
      <c r="AP63" s="55"/>
      <c r="AQ63" s="55"/>
      <c r="AR63" s="55"/>
      <c r="AS63" s="55"/>
      <c r="AT63" s="55"/>
      <c r="AU63" s="55"/>
      <c r="AV63" s="55"/>
      <c r="AW63" s="55"/>
      <c r="AX63" s="55"/>
      <c r="AY63" s="55"/>
    </row>
    <row r="64" spans="1:51" ht="12.75">
      <c r="A64" s="205">
        <v>42906</v>
      </c>
      <c r="B64" s="133">
        <v>1</v>
      </c>
      <c r="C64" s="145" t="s">
        <v>117</v>
      </c>
      <c r="D64" s="121"/>
      <c r="E64" s="121"/>
      <c r="F64" s="121"/>
      <c r="G64" s="121"/>
      <c r="H64" s="7"/>
      <c r="I64" s="7"/>
      <c r="J64" s="8">
        <f t="shared" si="43"/>
        <v>0</v>
      </c>
      <c r="K64" s="8">
        <f t="shared" si="44"/>
        <v>0.31666666666666665</v>
      </c>
      <c r="L64" s="8">
        <f t="shared" si="45"/>
        <v>4.433333333333332</v>
      </c>
      <c r="M64" s="194" t="str">
        <f t="shared" si="25"/>
        <v>-</v>
      </c>
      <c r="N64" s="195">
        <f t="shared" si="26"/>
        <v>4.116666666666665</v>
      </c>
      <c r="O64" s="356"/>
      <c r="P64" s="357"/>
      <c r="Q64" s="58"/>
      <c r="R64" s="58"/>
      <c r="S64" s="9">
        <f t="shared" si="27"/>
        <v>0</v>
      </c>
      <c r="T64" s="9">
        <f t="shared" si="28"/>
        <v>0</v>
      </c>
      <c r="U64" s="9" t="str">
        <f t="shared" si="29"/>
        <v>00:00</v>
      </c>
      <c r="V64" s="9" t="str">
        <f t="shared" si="30"/>
        <v>00:00</v>
      </c>
      <c r="W64" s="9">
        <f t="shared" si="24"/>
        <v>0</v>
      </c>
      <c r="X64" s="38">
        <f t="shared" si="31"/>
        <v>0</v>
      </c>
      <c r="Y64" s="38">
        <f t="shared" si="32"/>
        <v>0</v>
      </c>
      <c r="Z64" s="10" t="str">
        <f t="shared" si="18"/>
        <v>07:36</v>
      </c>
      <c r="AA64" s="10" t="str">
        <f t="shared" si="19"/>
        <v>00:00</v>
      </c>
      <c r="AB64" s="11">
        <v>0.9166666666666666</v>
      </c>
      <c r="AC64" s="11">
        <v>0.25</v>
      </c>
      <c r="AD64" s="12">
        <f t="shared" si="33"/>
        <v>0</v>
      </c>
      <c r="AE64" s="12">
        <f t="shared" si="34"/>
        <v>0</v>
      </c>
      <c r="AF64" s="12">
        <f t="shared" si="35"/>
        <v>0</v>
      </c>
      <c r="AG64" s="9">
        <v>0.7916666666666666</v>
      </c>
      <c r="AH64" s="9">
        <v>0.9166666666666666</v>
      </c>
      <c r="AI64" s="9" t="str">
        <f t="shared" si="36"/>
        <v>00:00</v>
      </c>
      <c r="AJ64" s="9" t="str">
        <f t="shared" si="37"/>
        <v>00:00</v>
      </c>
      <c r="AK64" s="9" t="str">
        <f t="shared" si="38"/>
        <v>00:00</v>
      </c>
      <c r="AL64" s="125">
        <f t="shared" si="39"/>
        <v>0</v>
      </c>
      <c r="AM64" s="125">
        <f t="shared" si="40"/>
        <v>0</v>
      </c>
      <c r="AN64" s="125">
        <f t="shared" si="41"/>
        <v>0</v>
      </c>
      <c r="AO64" s="125">
        <f t="shared" si="42"/>
        <v>0</v>
      </c>
      <c r="AP64" s="55"/>
      <c r="AQ64" s="55"/>
      <c r="AR64" s="55"/>
      <c r="AS64" s="55"/>
      <c r="AT64" s="55"/>
      <c r="AU64" s="55"/>
      <c r="AV64" s="55"/>
      <c r="AW64" s="55"/>
      <c r="AX64" s="55"/>
      <c r="AY64" s="55"/>
    </row>
    <row r="65" spans="1:51" ht="12.75">
      <c r="A65" s="205">
        <v>42907</v>
      </c>
      <c r="B65" s="133">
        <v>1</v>
      </c>
      <c r="C65" s="145" t="s">
        <v>117</v>
      </c>
      <c r="D65" s="121"/>
      <c r="E65" s="121"/>
      <c r="F65" s="121"/>
      <c r="G65" s="121"/>
      <c r="H65" s="7"/>
      <c r="I65" s="7"/>
      <c r="J65" s="8">
        <f t="shared" si="43"/>
        <v>0</v>
      </c>
      <c r="K65" s="8">
        <f t="shared" si="44"/>
        <v>0.31666666666666665</v>
      </c>
      <c r="L65" s="8">
        <f t="shared" si="45"/>
        <v>4.749999999999998</v>
      </c>
      <c r="M65" s="194" t="str">
        <f t="shared" si="25"/>
        <v>-</v>
      </c>
      <c r="N65" s="195">
        <f t="shared" si="26"/>
        <v>4.433333333333332</v>
      </c>
      <c r="O65" s="356"/>
      <c r="P65" s="357"/>
      <c r="Q65" s="58"/>
      <c r="R65" s="58"/>
      <c r="S65" s="9">
        <f t="shared" si="27"/>
        <v>0</v>
      </c>
      <c r="T65" s="9">
        <f t="shared" si="28"/>
        <v>0</v>
      </c>
      <c r="U65" s="9" t="str">
        <f t="shared" si="29"/>
        <v>00:00</v>
      </c>
      <c r="V65" s="9" t="str">
        <f t="shared" si="30"/>
        <v>00:00</v>
      </c>
      <c r="W65" s="9">
        <f t="shared" si="24"/>
        <v>0</v>
      </c>
      <c r="X65" s="38">
        <f t="shared" si="31"/>
        <v>0</v>
      </c>
      <c r="Y65" s="38">
        <f t="shared" si="32"/>
        <v>0</v>
      </c>
      <c r="Z65" s="10" t="str">
        <f t="shared" si="18"/>
        <v>07:36</v>
      </c>
      <c r="AA65" s="10" t="str">
        <f t="shared" si="19"/>
        <v>00:00</v>
      </c>
      <c r="AB65" s="11">
        <v>0.9166666666666666</v>
      </c>
      <c r="AC65" s="11">
        <v>0.25</v>
      </c>
      <c r="AD65" s="12">
        <f t="shared" si="33"/>
        <v>0</v>
      </c>
      <c r="AE65" s="12">
        <f t="shared" si="34"/>
        <v>0</v>
      </c>
      <c r="AF65" s="12">
        <f t="shared" si="35"/>
        <v>0</v>
      </c>
      <c r="AG65" s="9">
        <v>0.7916666666666666</v>
      </c>
      <c r="AH65" s="9">
        <v>0.9166666666666666</v>
      </c>
      <c r="AI65" s="9" t="str">
        <f t="shared" si="36"/>
        <v>00:00</v>
      </c>
      <c r="AJ65" s="9" t="str">
        <f t="shared" si="37"/>
        <v>00:00</v>
      </c>
      <c r="AK65" s="9" t="str">
        <f t="shared" si="38"/>
        <v>00:00</v>
      </c>
      <c r="AL65" s="125">
        <f t="shared" si="39"/>
        <v>0</v>
      </c>
      <c r="AM65" s="125">
        <f t="shared" si="40"/>
        <v>0</v>
      </c>
      <c r="AN65" s="125">
        <f t="shared" si="41"/>
        <v>0</v>
      </c>
      <c r="AO65" s="125">
        <f t="shared" si="42"/>
        <v>0</v>
      </c>
      <c r="AP65" s="55"/>
      <c r="AQ65" s="55"/>
      <c r="AR65" s="55"/>
      <c r="AS65" s="55"/>
      <c r="AT65" s="55"/>
      <c r="AU65" s="55"/>
      <c r="AV65" s="55"/>
      <c r="AW65" s="55"/>
      <c r="AX65" s="55"/>
      <c r="AY65" s="55"/>
    </row>
    <row r="66" spans="1:51" ht="12.75">
      <c r="A66" s="205">
        <v>42908</v>
      </c>
      <c r="B66" s="133">
        <v>1</v>
      </c>
      <c r="C66" s="145" t="s">
        <v>117</v>
      </c>
      <c r="D66" s="121"/>
      <c r="E66" s="121"/>
      <c r="F66" s="121"/>
      <c r="G66" s="121"/>
      <c r="H66" s="7"/>
      <c r="I66" s="7"/>
      <c r="J66" s="8">
        <f t="shared" si="43"/>
        <v>0</v>
      </c>
      <c r="K66" s="8">
        <f t="shared" si="44"/>
        <v>0.31666666666666665</v>
      </c>
      <c r="L66" s="8">
        <f t="shared" si="45"/>
        <v>5.066666666666665</v>
      </c>
      <c r="M66" s="194" t="str">
        <f t="shared" si="25"/>
        <v>-</v>
      </c>
      <c r="N66" s="195">
        <f t="shared" si="26"/>
        <v>4.749999999999998</v>
      </c>
      <c r="O66" s="356"/>
      <c r="P66" s="357"/>
      <c r="Q66" s="58"/>
      <c r="R66" s="58"/>
      <c r="S66" s="9">
        <f t="shared" si="27"/>
        <v>0</v>
      </c>
      <c r="T66" s="9">
        <f t="shared" si="28"/>
        <v>0</v>
      </c>
      <c r="U66" s="9" t="str">
        <f t="shared" si="29"/>
        <v>00:00</v>
      </c>
      <c r="V66" s="9" t="str">
        <f t="shared" si="30"/>
        <v>00:00</v>
      </c>
      <c r="W66" s="9">
        <f t="shared" si="24"/>
        <v>0</v>
      </c>
      <c r="X66" s="38">
        <f t="shared" si="31"/>
        <v>0</v>
      </c>
      <c r="Y66" s="38">
        <f t="shared" si="32"/>
        <v>0</v>
      </c>
      <c r="Z66" s="10" t="str">
        <f t="shared" si="18"/>
        <v>07:36</v>
      </c>
      <c r="AA66" s="10" t="str">
        <f t="shared" si="19"/>
        <v>00:00</v>
      </c>
      <c r="AB66" s="11">
        <v>0.9166666666666666</v>
      </c>
      <c r="AC66" s="11">
        <v>0.25</v>
      </c>
      <c r="AD66" s="12">
        <f t="shared" si="33"/>
        <v>0</v>
      </c>
      <c r="AE66" s="12">
        <f t="shared" si="34"/>
        <v>0</v>
      </c>
      <c r="AF66" s="12">
        <f t="shared" si="35"/>
        <v>0</v>
      </c>
      <c r="AG66" s="9">
        <v>0.7916666666666666</v>
      </c>
      <c r="AH66" s="9">
        <v>0.9166666666666666</v>
      </c>
      <c r="AI66" s="9" t="str">
        <f t="shared" si="36"/>
        <v>00:00</v>
      </c>
      <c r="AJ66" s="9" t="str">
        <f t="shared" si="37"/>
        <v>00:00</v>
      </c>
      <c r="AK66" s="9" t="str">
        <f t="shared" si="38"/>
        <v>00:00</v>
      </c>
      <c r="AL66" s="125">
        <f t="shared" si="39"/>
        <v>0</v>
      </c>
      <c r="AM66" s="125">
        <f t="shared" si="40"/>
        <v>0</v>
      </c>
      <c r="AN66" s="125">
        <f t="shared" si="41"/>
        <v>0</v>
      </c>
      <c r="AO66" s="125">
        <f t="shared" si="42"/>
        <v>0</v>
      </c>
      <c r="AP66" s="55"/>
      <c r="AQ66" s="55"/>
      <c r="AR66" s="55"/>
      <c r="AS66" s="55"/>
      <c r="AT66" s="55"/>
      <c r="AU66" s="55"/>
      <c r="AV66" s="55"/>
      <c r="AW66" s="55"/>
      <c r="AX66" s="55"/>
      <c r="AY66" s="55"/>
    </row>
    <row r="67" spans="1:51" ht="12.75">
      <c r="A67" s="205">
        <v>42909</v>
      </c>
      <c r="B67" s="133">
        <v>1</v>
      </c>
      <c r="C67" s="145" t="s">
        <v>117</v>
      </c>
      <c r="D67" s="121"/>
      <c r="E67" s="121"/>
      <c r="F67" s="121"/>
      <c r="G67" s="121"/>
      <c r="H67" s="7"/>
      <c r="I67" s="7"/>
      <c r="J67" s="8">
        <f t="shared" si="43"/>
        <v>0</v>
      </c>
      <c r="K67" s="8">
        <f t="shared" si="44"/>
        <v>0.31666666666666665</v>
      </c>
      <c r="L67" s="8">
        <f t="shared" si="45"/>
        <v>5.383333333333331</v>
      </c>
      <c r="M67" s="194" t="str">
        <f t="shared" si="25"/>
        <v>-</v>
      </c>
      <c r="N67" s="195">
        <f t="shared" si="26"/>
        <v>5.066666666666665</v>
      </c>
      <c r="O67" s="356"/>
      <c r="P67" s="357"/>
      <c r="Q67" s="58"/>
      <c r="R67" s="58"/>
      <c r="S67" s="9">
        <f t="shared" si="27"/>
        <v>0</v>
      </c>
      <c r="T67" s="9">
        <f t="shared" si="28"/>
        <v>0</v>
      </c>
      <c r="U67" s="9" t="str">
        <f t="shared" si="29"/>
        <v>00:00</v>
      </c>
      <c r="V67" s="9" t="str">
        <f t="shared" si="30"/>
        <v>00:00</v>
      </c>
      <c r="W67" s="9">
        <f t="shared" si="24"/>
        <v>0</v>
      </c>
      <c r="X67" s="38">
        <f t="shared" si="31"/>
        <v>0</v>
      </c>
      <c r="Y67" s="38">
        <f t="shared" si="32"/>
        <v>0</v>
      </c>
      <c r="Z67" s="10" t="str">
        <f t="shared" si="18"/>
        <v>07:36</v>
      </c>
      <c r="AA67" s="10" t="str">
        <f t="shared" si="19"/>
        <v>00:00</v>
      </c>
      <c r="AB67" s="11">
        <v>0.9166666666666666</v>
      </c>
      <c r="AC67" s="11">
        <v>0.25</v>
      </c>
      <c r="AD67" s="12">
        <f t="shared" si="33"/>
        <v>0</v>
      </c>
      <c r="AE67" s="12">
        <f t="shared" si="34"/>
        <v>0</v>
      </c>
      <c r="AF67" s="12">
        <f t="shared" si="35"/>
        <v>0</v>
      </c>
      <c r="AG67" s="9">
        <v>0.7916666666666666</v>
      </c>
      <c r="AH67" s="9">
        <v>0.9166666666666666</v>
      </c>
      <c r="AI67" s="9" t="str">
        <f t="shared" si="36"/>
        <v>00:00</v>
      </c>
      <c r="AJ67" s="9" t="str">
        <f t="shared" si="37"/>
        <v>00:00</v>
      </c>
      <c r="AK67" s="9" t="str">
        <f t="shared" si="38"/>
        <v>00:00</v>
      </c>
      <c r="AL67" s="125">
        <f t="shared" si="39"/>
        <v>0</v>
      </c>
      <c r="AM67" s="125">
        <f t="shared" si="40"/>
        <v>0</v>
      </c>
      <c r="AN67" s="125">
        <f t="shared" si="41"/>
        <v>0</v>
      </c>
      <c r="AO67" s="125">
        <f t="shared" si="42"/>
        <v>0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</row>
    <row r="68" spans="1:51" ht="12.75">
      <c r="A68" s="205">
        <v>42910</v>
      </c>
      <c r="B68" s="133">
        <v>4</v>
      </c>
      <c r="C68" s="168" t="s">
        <v>117</v>
      </c>
      <c r="D68" s="121"/>
      <c r="E68" s="121"/>
      <c r="F68" s="157"/>
      <c r="G68" s="157"/>
      <c r="H68" s="7"/>
      <c r="I68" s="7"/>
      <c r="J68" s="8">
        <f t="shared" si="43"/>
        <v>0</v>
      </c>
      <c r="K68" s="8">
        <f t="shared" si="44"/>
        <v>0.31666666666666665</v>
      </c>
      <c r="L68" s="8">
        <f t="shared" si="45"/>
        <v>5.383333333333331</v>
      </c>
      <c r="M68" s="194" t="str">
        <f t="shared" si="25"/>
        <v>-</v>
      </c>
      <c r="N68" s="195">
        <f t="shared" si="26"/>
        <v>5.066666666666665</v>
      </c>
      <c r="O68" s="356"/>
      <c r="P68" s="357"/>
      <c r="Q68" s="58"/>
      <c r="R68" s="58"/>
      <c r="S68" s="9">
        <f t="shared" si="27"/>
        <v>0</v>
      </c>
      <c r="T68" s="9">
        <f t="shared" si="28"/>
        <v>0</v>
      </c>
      <c r="U68" s="9">
        <f t="shared" si="29"/>
        <v>0</v>
      </c>
      <c r="V68" s="9" t="str">
        <f t="shared" si="30"/>
        <v>00:00</v>
      </c>
      <c r="W68" s="9">
        <f t="shared" si="24"/>
        <v>0</v>
      </c>
      <c r="X68" s="38">
        <f t="shared" si="31"/>
        <v>0</v>
      </c>
      <c r="Y68" s="38">
        <f t="shared" si="32"/>
        <v>0</v>
      </c>
      <c r="Z68" s="10" t="str">
        <f t="shared" si="18"/>
        <v>00:00</v>
      </c>
      <c r="AA68" s="10" t="str">
        <f t="shared" si="19"/>
        <v>00:00</v>
      </c>
      <c r="AB68" s="11">
        <v>0.9166666666666666</v>
      </c>
      <c r="AC68" s="11">
        <v>0.25</v>
      </c>
      <c r="AD68" s="12">
        <f t="shared" si="33"/>
        <v>0</v>
      </c>
      <c r="AE68" s="12">
        <f t="shared" si="34"/>
        <v>0</v>
      </c>
      <c r="AF68" s="12">
        <f t="shared" si="35"/>
        <v>0</v>
      </c>
      <c r="AG68" s="9">
        <v>0.7916666666666666</v>
      </c>
      <c r="AH68" s="9">
        <v>0.9166666666666666</v>
      </c>
      <c r="AI68" s="9" t="str">
        <f t="shared" si="36"/>
        <v>00:00</v>
      </c>
      <c r="AJ68" s="9" t="str">
        <f t="shared" si="37"/>
        <v>00:00</v>
      </c>
      <c r="AK68" s="9" t="str">
        <f t="shared" si="38"/>
        <v>00:00</v>
      </c>
      <c r="AL68" s="125">
        <f t="shared" si="39"/>
        <v>0</v>
      </c>
      <c r="AM68" s="125">
        <f t="shared" si="40"/>
        <v>0</v>
      </c>
      <c r="AN68" s="125">
        <f t="shared" si="41"/>
        <v>0</v>
      </c>
      <c r="AO68" s="125">
        <f t="shared" si="42"/>
        <v>0</v>
      </c>
      <c r="AP68" s="55"/>
      <c r="AQ68" s="55"/>
      <c r="AR68" s="55"/>
      <c r="AS68" s="55"/>
      <c r="AT68" s="55"/>
      <c r="AU68" s="55"/>
      <c r="AV68" s="55"/>
      <c r="AW68" s="55"/>
      <c r="AX68" s="55"/>
      <c r="AY68" s="55"/>
    </row>
    <row r="69" spans="1:51" ht="12.75">
      <c r="A69" s="205">
        <v>42911</v>
      </c>
      <c r="B69" s="133">
        <v>4</v>
      </c>
      <c r="C69" s="145" t="s">
        <v>117</v>
      </c>
      <c r="D69" s="121"/>
      <c r="E69" s="121"/>
      <c r="F69" s="157"/>
      <c r="G69" s="157"/>
      <c r="H69" s="7"/>
      <c r="I69" s="7"/>
      <c r="J69" s="8">
        <f t="shared" si="43"/>
        <v>0</v>
      </c>
      <c r="K69" s="8">
        <f t="shared" si="44"/>
        <v>0.31666666666666665</v>
      </c>
      <c r="L69" s="8">
        <f t="shared" si="45"/>
        <v>5.383333333333331</v>
      </c>
      <c r="M69" s="194" t="str">
        <f t="shared" si="25"/>
        <v>-</v>
      </c>
      <c r="N69" s="195">
        <f t="shared" si="26"/>
        <v>5.066666666666665</v>
      </c>
      <c r="O69" s="356"/>
      <c r="P69" s="357"/>
      <c r="Q69" s="58"/>
      <c r="R69" s="58"/>
      <c r="S69" s="9">
        <f t="shared" si="27"/>
        <v>0</v>
      </c>
      <c r="T69" s="9">
        <f t="shared" si="28"/>
        <v>0</v>
      </c>
      <c r="U69" s="9">
        <f t="shared" si="29"/>
        <v>0</v>
      </c>
      <c r="V69" s="9" t="str">
        <f t="shared" si="30"/>
        <v>00:00</v>
      </c>
      <c r="W69" s="9">
        <f t="shared" si="24"/>
        <v>0</v>
      </c>
      <c r="X69" s="38">
        <f t="shared" si="31"/>
        <v>0</v>
      </c>
      <c r="Y69" s="38">
        <f t="shared" si="32"/>
        <v>0</v>
      </c>
      <c r="Z69" s="10" t="str">
        <f t="shared" si="18"/>
        <v>00:00</v>
      </c>
      <c r="AA69" s="10" t="str">
        <f t="shared" si="19"/>
        <v>00:00</v>
      </c>
      <c r="AB69" s="11">
        <v>0.9166666666666666</v>
      </c>
      <c r="AC69" s="11">
        <v>0.25</v>
      </c>
      <c r="AD69" s="12">
        <f t="shared" si="33"/>
        <v>0</v>
      </c>
      <c r="AE69" s="12">
        <f t="shared" si="34"/>
        <v>0</v>
      </c>
      <c r="AF69" s="12">
        <f t="shared" si="35"/>
        <v>0</v>
      </c>
      <c r="AG69" s="9">
        <v>0.7916666666666666</v>
      </c>
      <c r="AH69" s="9">
        <v>0.9166666666666666</v>
      </c>
      <c r="AI69" s="9" t="str">
        <f t="shared" si="36"/>
        <v>00:00</v>
      </c>
      <c r="AJ69" s="9" t="str">
        <f t="shared" si="37"/>
        <v>00:00</v>
      </c>
      <c r="AK69" s="9" t="str">
        <f t="shared" si="38"/>
        <v>00:00</v>
      </c>
      <c r="AL69" s="125">
        <f t="shared" si="39"/>
        <v>0</v>
      </c>
      <c r="AM69" s="125">
        <f t="shared" si="40"/>
        <v>0</v>
      </c>
      <c r="AN69" s="125">
        <f t="shared" si="41"/>
        <v>0</v>
      </c>
      <c r="AO69" s="125">
        <f t="shared" si="42"/>
        <v>0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</row>
    <row r="70" spans="1:51" ht="12.75">
      <c r="A70" s="205">
        <v>42912</v>
      </c>
      <c r="B70" s="133">
        <v>1</v>
      </c>
      <c r="C70" s="145" t="s">
        <v>117</v>
      </c>
      <c r="D70" s="121"/>
      <c r="E70" s="121"/>
      <c r="F70" s="121"/>
      <c r="G70" s="121"/>
      <c r="H70" s="7"/>
      <c r="I70" s="7"/>
      <c r="J70" s="8">
        <f t="shared" si="43"/>
        <v>0</v>
      </c>
      <c r="K70" s="8">
        <f t="shared" si="44"/>
        <v>0.31666666666666665</v>
      </c>
      <c r="L70" s="8">
        <f t="shared" si="45"/>
        <v>5.6999999999999975</v>
      </c>
      <c r="M70" s="194" t="str">
        <f t="shared" si="25"/>
        <v>-</v>
      </c>
      <c r="N70" s="195">
        <f t="shared" si="26"/>
        <v>5.383333333333331</v>
      </c>
      <c r="O70" s="356"/>
      <c r="P70" s="357"/>
      <c r="Q70" s="58"/>
      <c r="R70" s="58"/>
      <c r="S70" s="9">
        <f t="shared" si="27"/>
        <v>0</v>
      </c>
      <c r="T70" s="9">
        <f t="shared" si="28"/>
        <v>0</v>
      </c>
      <c r="U70" s="9" t="str">
        <f t="shared" si="29"/>
        <v>00:00</v>
      </c>
      <c r="V70" s="9" t="str">
        <f t="shared" si="30"/>
        <v>00:00</v>
      </c>
      <c r="W70" s="9">
        <f t="shared" si="24"/>
        <v>0</v>
      </c>
      <c r="X70" s="38">
        <f t="shared" si="31"/>
        <v>0</v>
      </c>
      <c r="Y70" s="38">
        <f t="shared" si="32"/>
        <v>0</v>
      </c>
      <c r="Z70" s="10" t="str">
        <f t="shared" si="18"/>
        <v>07:36</v>
      </c>
      <c r="AA70" s="10" t="str">
        <f t="shared" si="19"/>
        <v>00:00</v>
      </c>
      <c r="AB70" s="11">
        <v>0.9166666666666666</v>
      </c>
      <c r="AC70" s="11">
        <v>0.25</v>
      </c>
      <c r="AD70" s="12">
        <f t="shared" si="33"/>
        <v>0</v>
      </c>
      <c r="AE70" s="12">
        <f t="shared" si="34"/>
        <v>0</v>
      </c>
      <c r="AF70" s="12">
        <f t="shared" si="35"/>
        <v>0</v>
      </c>
      <c r="AG70" s="9">
        <v>0.7916666666666666</v>
      </c>
      <c r="AH70" s="9">
        <v>0.9166666666666666</v>
      </c>
      <c r="AI70" s="9" t="str">
        <f t="shared" si="36"/>
        <v>00:00</v>
      </c>
      <c r="AJ70" s="9" t="str">
        <f t="shared" si="37"/>
        <v>00:00</v>
      </c>
      <c r="AK70" s="9" t="str">
        <f t="shared" si="38"/>
        <v>00:00</v>
      </c>
      <c r="AL70" s="125">
        <f t="shared" si="39"/>
        <v>0</v>
      </c>
      <c r="AM70" s="125">
        <f t="shared" si="40"/>
        <v>0</v>
      </c>
      <c r="AN70" s="125">
        <f t="shared" si="41"/>
        <v>0</v>
      </c>
      <c r="AO70" s="125">
        <f t="shared" si="42"/>
        <v>0</v>
      </c>
      <c r="AP70" s="55"/>
      <c r="AQ70" s="55"/>
      <c r="AR70" s="55"/>
      <c r="AS70" s="55"/>
      <c r="AT70" s="55"/>
      <c r="AU70" s="55"/>
      <c r="AV70" s="55"/>
      <c r="AW70" s="55"/>
      <c r="AX70" s="55"/>
      <c r="AY70" s="55"/>
    </row>
    <row r="71" spans="1:51" ht="12.75">
      <c r="A71" s="205">
        <v>42913</v>
      </c>
      <c r="B71" s="133">
        <v>1</v>
      </c>
      <c r="C71" s="145" t="s">
        <v>117</v>
      </c>
      <c r="D71" s="121"/>
      <c r="E71" s="121"/>
      <c r="F71" s="121"/>
      <c r="G71" s="121"/>
      <c r="H71" s="7"/>
      <c r="I71" s="7"/>
      <c r="J71" s="8">
        <f t="shared" si="43"/>
        <v>0</v>
      </c>
      <c r="K71" s="8">
        <f t="shared" si="44"/>
        <v>0.31666666666666665</v>
      </c>
      <c r="L71" s="8">
        <f t="shared" si="45"/>
        <v>6.016666666666664</v>
      </c>
      <c r="M71" s="194" t="str">
        <f t="shared" si="25"/>
        <v>-</v>
      </c>
      <c r="N71" s="195">
        <f t="shared" si="26"/>
        <v>5.6999999999999975</v>
      </c>
      <c r="O71" s="356"/>
      <c r="P71" s="357"/>
      <c r="Q71" s="58"/>
      <c r="R71" s="58"/>
      <c r="S71" s="9">
        <f t="shared" si="27"/>
        <v>0</v>
      </c>
      <c r="T71" s="9">
        <f t="shared" si="28"/>
        <v>0</v>
      </c>
      <c r="U71" s="9" t="str">
        <f t="shared" si="29"/>
        <v>00:00</v>
      </c>
      <c r="V71" s="9" t="str">
        <f t="shared" si="30"/>
        <v>00:00</v>
      </c>
      <c r="W71" s="9">
        <f t="shared" si="24"/>
        <v>0</v>
      </c>
      <c r="X71" s="38">
        <f t="shared" si="31"/>
        <v>0</v>
      </c>
      <c r="Y71" s="38">
        <f t="shared" si="32"/>
        <v>0</v>
      </c>
      <c r="Z71" s="10" t="str">
        <f t="shared" si="18"/>
        <v>07:36</v>
      </c>
      <c r="AA71" s="10" t="str">
        <f t="shared" si="19"/>
        <v>00:00</v>
      </c>
      <c r="AB71" s="11">
        <v>0.9166666666666666</v>
      </c>
      <c r="AC71" s="11">
        <v>0.25</v>
      </c>
      <c r="AD71" s="12">
        <f t="shared" si="33"/>
        <v>0</v>
      </c>
      <c r="AE71" s="12">
        <f t="shared" si="34"/>
        <v>0</v>
      </c>
      <c r="AF71" s="12">
        <f t="shared" si="35"/>
        <v>0</v>
      </c>
      <c r="AG71" s="9">
        <v>0.7916666666666666</v>
      </c>
      <c r="AH71" s="9">
        <v>0.9166666666666666</v>
      </c>
      <c r="AI71" s="9" t="str">
        <f t="shared" si="36"/>
        <v>00:00</v>
      </c>
      <c r="AJ71" s="9" t="str">
        <f t="shared" si="37"/>
        <v>00:00</v>
      </c>
      <c r="AK71" s="9" t="str">
        <f t="shared" si="38"/>
        <v>00:00</v>
      </c>
      <c r="AL71" s="125">
        <f t="shared" si="39"/>
        <v>0</v>
      </c>
      <c r="AM71" s="125">
        <f t="shared" si="40"/>
        <v>0</v>
      </c>
      <c r="AN71" s="125">
        <f t="shared" si="41"/>
        <v>0</v>
      </c>
      <c r="AO71" s="125">
        <f t="shared" si="42"/>
        <v>0</v>
      </c>
      <c r="AP71" s="55"/>
      <c r="AQ71" s="55"/>
      <c r="AR71" s="55"/>
      <c r="AS71" s="55"/>
      <c r="AT71" s="55"/>
      <c r="AU71" s="55"/>
      <c r="AV71" s="55"/>
      <c r="AW71" s="55"/>
      <c r="AX71" s="55"/>
      <c r="AY71" s="55"/>
    </row>
    <row r="72" spans="1:51" ht="12.75">
      <c r="A72" s="205">
        <v>42914</v>
      </c>
      <c r="B72" s="133">
        <v>1</v>
      </c>
      <c r="C72" s="145" t="s">
        <v>117</v>
      </c>
      <c r="D72" s="121"/>
      <c r="E72" s="121"/>
      <c r="F72" s="121"/>
      <c r="G72" s="121"/>
      <c r="H72" s="7"/>
      <c r="I72" s="7"/>
      <c r="J72" s="8">
        <f t="shared" si="43"/>
        <v>0</v>
      </c>
      <c r="K72" s="8">
        <f>SUM(K71,J72)</f>
        <v>0.31666666666666665</v>
      </c>
      <c r="L72" s="8">
        <f t="shared" si="45"/>
        <v>6.33333333333333</v>
      </c>
      <c r="M72" s="194" t="str">
        <f>IF(K72&gt;=L72,"+","-")</f>
        <v>-</v>
      </c>
      <c r="N72" s="195">
        <f>IF(K72=L72,"00:00",IF(K72&gt;L72,K72-L72,L72-K72))</f>
        <v>6.016666666666664</v>
      </c>
      <c r="O72" s="356"/>
      <c r="P72" s="357"/>
      <c r="Q72" s="58"/>
      <c r="R72" s="58"/>
      <c r="S72" s="9">
        <f t="shared" si="27"/>
        <v>0</v>
      </c>
      <c r="T72" s="9">
        <f t="shared" si="28"/>
        <v>0</v>
      </c>
      <c r="U72" s="9" t="str">
        <f t="shared" si="29"/>
        <v>00:00</v>
      </c>
      <c r="V72" s="9" t="str">
        <f t="shared" si="30"/>
        <v>00:00</v>
      </c>
      <c r="W72" s="9">
        <f t="shared" si="24"/>
        <v>0</v>
      </c>
      <c r="X72" s="38">
        <f t="shared" si="31"/>
        <v>0</v>
      </c>
      <c r="Y72" s="38">
        <f t="shared" si="32"/>
        <v>0</v>
      </c>
      <c r="Z72" s="10" t="str">
        <f t="shared" si="18"/>
        <v>07:36</v>
      </c>
      <c r="AA72" s="10" t="str">
        <f t="shared" si="19"/>
        <v>00:00</v>
      </c>
      <c r="AB72" s="11">
        <v>0.9166666666666666</v>
      </c>
      <c r="AC72" s="11">
        <v>0.25</v>
      </c>
      <c r="AD72" s="12">
        <f t="shared" si="33"/>
        <v>0</v>
      </c>
      <c r="AE72" s="12">
        <f t="shared" si="34"/>
        <v>0</v>
      </c>
      <c r="AF72" s="12">
        <f t="shared" si="35"/>
        <v>0</v>
      </c>
      <c r="AG72" s="9">
        <v>0.7916666666666666</v>
      </c>
      <c r="AH72" s="9">
        <v>0.9166666666666666</v>
      </c>
      <c r="AI72" s="9" t="str">
        <f t="shared" si="36"/>
        <v>00:00</v>
      </c>
      <c r="AJ72" s="9" t="str">
        <f t="shared" si="37"/>
        <v>00:00</v>
      </c>
      <c r="AK72" s="9" t="str">
        <f t="shared" si="38"/>
        <v>00:00</v>
      </c>
      <c r="AL72" s="125">
        <f t="shared" si="39"/>
        <v>0</v>
      </c>
      <c r="AM72" s="125">
        <f t="shared" si="40"/>
        <v>0</v>
      </c>
      <c r="AN72" s="125">
        <f t="shared" si="41"/>
        <v>0</v>
      </c>
      <c r="AO72" s="125">
        <f t="shared" si="42"/>
        <v>0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</row>
    <row r="73" spans="1:51" ht="12.75">
      <c r="A73" s="205">
        <v>42915</v>
      </c>
      <c r="B73" s="133">
        <v>1</v>
      </c>
      <c r="C73" s="145" t="s">
        <v>117</v>
      </c>
      <c r="D73" s="121"/>
      <c r="E73" s="121"/>
      <c r="F73" s="121"/>
      <c r="G73" s="121"/>
      <c r="H73" s="7"/>
      <c r="I73" s="7"/>
      <c r="J73" s="8">
        <f t="shared" si="43"/>
        <v>0</v>
      </c>
      <c r="K73" s="8">
        <f>SUM(K72,J73)</f>
        <v>0.31666666666666665</v>
      </c>
      <c r="L73" s="8">
        <f t="shared" si="45"/>
        <v>6.649999999999997</v>
      </c>
      <c r="M73" s="194" t="str">
        <f>IF(K73&gt;=L73,"+","-")</f>
        <v>-</v>
      </c>
      <c r="N73" s="195">
        <f>IF(K73=L73,"00:00",IF(K73&gt;L73,K73-L73,L73-K73))</f>
        <v>6.33333333333333</v>
      </c>
      <c r="O73" s="356"/>
      <c r="P73" s="357"/>
      <c r="Q73" s="58"/>
      <c r="R73" s="58"/>
      <c r="S73" s="9">
        <f t="shared" si="27"/>
        <v>0</v>
      </c>
      <c r="T73" s="9">
        <f t="shared" si="28"/>
        <v>0</v>
      </c>
      <c r="U73" s="9" t="str">
        <f t="shared" si="29"/>
        <v>00:00</v>
      </c>
      <c r="V73" s="9" t="str">
        <f t="shared" si="30"/>
        <v>00:00</v>
      </c>
      <c r="W73" s="9">
        <f t="shared" si="24"/>
        <v>0</v>
      </c>
      <c r="X73" s="38">
        <f t="shared" si="31"/>
        <v>0</v>
      </c>
      <c r="Y73" s="38">
        <f t="shared" si="32"/>
        <v>0</v>
      </c>
      <c r="Z73" s="10" t="str">
        <f>IF(B73=1,"07:36",IF(B73=2,"07:36",IF(B73=3,"07:36",IF(B73=6,"07:36",IF(B73=7,"7:36",IF(B73=8,"07:36",IF(B73=9,"07:36",IF(B73=5,"07:36","00:00"))))))))</f>
        <v>07:36</v>
      </c>
      <c r="AA73" s="10" t="str">
        <f>IF(B73=1,"00:00",IF(B73=2,"7:36",IF(B73=3,"03:48",IF(B73=6,"03:48",IF(B73=7,"07:36",IF(B73=8,"07:36",IF(B73=9,"00:00",IF(B73=5,"07:36","00:00"))))))))</f>
        <v>00:00</v>
      </c>
      <c r="AB73" s="11">
        <v>0.9166666666666666</v>
      </c>
      <c r="AC73" s="11">
        <v>0.25</v>
      </c>
      <c r="AD73" s="12">
        <f t="shared" si="33"/>
        <v>0</v>
      </c>
      <c r="AE73" s="12">
        <f t="shared" si="34"/>
        <v>0</v>
      </c>
      <c r="AF73" s="12">
        <f t="shared" si="35"/>
        <v>0</v>
      </c>
      <c r="AG73" s="9">
        <v>0.7916666666666666</v>
      </c>
      <c r="AH73" s="9">
        <v>0.9166666666666666</v>
      </c>
      <c r="AI73" s="9" t="str">
        <f t="shared" si="36"/>
        <v>00:00</v>
      </c>
      <c r="AJ73" s="9" t="str">
        <f t="shared" si="37"/>
        <v>00:00</v>
      </c>
      <c r="AK73" s="9" t="str">
        <f t="shared" si="38"/>
        <v>00:00</v>
      </c>
      <c r="AL73" s="125">
        <f t="shared" si="39"/>
        <v>0</v>
      </c>
      <c r="AM73" s="125">
        <f t="shared" si="40"/>
        <v>0</v>
      </c>
      <c r="AN73" s="125">
        <f t="shared" si="41"/>
        <v>0</v>
      </c>
      <c r="AO73" s="125">
        <f t="shared" si="42"/>
        <v>0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</row>
    <row r="74" spans="1:51" ht="12.75">
      <c r="A74" s="205">
        <v>42916</v>
      </c>
      <c r="B74" s="133">
        <v>1</v>
      </c>
      <c r="C74" s="145" t="s">
        <v>117</v>
      </c>
      <c r="D74" s="121"/>
      <c r="E74" s="121"/>
      <c r="F74" s="121"/>
      <c r="G74" s="121"/>
      <c r="H74" s="7"/>
      <c r="I74" s="7"/>
      <c r="J74" s="8">
        <f t="shared" si="43"/>
        <v>0</v>
      </c>
      <c r="K74" s="8">
        <f>SUM(K73,J74)</f>
        <v>0.31666666666666665</v>
      </c>
      <c r="L74" s="8">
        <f t="shared" si="45"/>
        <v>6.966666666666663</v>
      </c>
      <c r="M74" s="206" t="str">
        <f>IF(K74&gt;=L74,"+","-")</f>
        <v>-</v>
      </c>
      <c r="N74" s="207">
        <f>IF(K74=L74,"00:00",IF(K74&gt;L74,K74-L74,L74-K74))</f>
        <v>6.649999999999997</v>
      </c>
      <c r="O74" s="356"/>
      <c r="P74" s="357"/>
      <c r="Q74" s="58"/>
      <c r="R74" s="58"/>
      <c r="S74" s="9">
        <f t="shared" si="27"/>
        <v>0</v>
      </c>
      <c r="T74" s="9">
        <f t="shared" si="28"/>
        <v>0</v>
      </c>
      <c r="U74" s="9" t="str">
        <f t="shared" si="29"/>
        <v>00:00</v>
      </c>
      <c r="V74" s="9" t="str">
        <f t="shared" si="30"/>
        <v>00:00</v>
      </c>
      <c r="W74" s="9">
        <f t="shared" si="24"/>
        <v>0</v>
      </c>
      <c r="X74" s="38">
        <f t="shared" si="31"/>
        <v>0</v>
      </c>
      <c r="Y74" s="38">
        <f t="shared" si="32"/>
        <v>0</v>
      </c>
      <c r="Z74" s="10" t="str">
        <f>IF(B74=1,"07:36",IF(B74=2,"07:36",IF(B74=3,"07:36",IF(B74=6,"07:36",IF(B74=7,"7:36",IF(B74=8,"07:36",IF(B74=9,"07:36",IF(B74=5,"07:36","00:00"))))))))</f>
        <v>07:36</v>
      </c>
      <c r="AA74" s="10" t="str">
        <f>IF(B74=1,"00:00",IF(B74=2,"7:36",IF(B74=3,"03:48",IF(B74=6,"03:48",IF(B74=7,"07:36",IF(B74=8,"07:36",IF(B74=9,"00:00",IF(B74=5,"07:36","00:00"))))))))</f>
        <v>00:00</v>
      </c>
      <c r="AB74" s="11">
        <v>0.9166666666666666</v>
      </c>
      <c r="AC74" s="11">
        <v>0.25</v>
      </c>
      <c r="AD74" s="12">
        <f t="shared" si="33"/>
        <v>0</v>
      </c>
      <c r="AE74" s="12">
        <f t="shared" si="34"/>
        <v>0</v>
      </c>
      <c r="AF74" s="12">
        <f t="shared" si="35"/>
        <v>0</v>
      </c>
      <c r="AG74" s="9">
        <v>0.7916666666666666</v>
      </c>
      <c r="AH74" s="9">
        <v>0.9166666666666666</v>
      </c>
      <c r="AI74" s="9" t="str">
        <f t="shared" si="36"/>
        <v>00:00</v>
      </c>
      <c r="AJ74" s="9" t="str">
        <f t="shared" si="37"/>
        <v>00:00</v>
      </c>
      <c r="AK74" s="9" t="str">
        <f t="shared" si="38"/>
        <v>00:00</v>
      </c>
      <c r="AL74" s="125">
        <f t="shared" si="39"/>
        <v>0</v>
      </c>
      <c r="AM74" s="125">
        <f t="shared" si="40"/>
        <v>0</v>
      </c>
      <c r="AN74" s="125">
        <f t="shared" si="41"/>
        <v>0</v>
      </c>
      <c r="AO74" s="125">
        <f t="shared" si="42"/>
        <v>0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</row>
    <row r="75" spans="1:51" ht="14.25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97" t="s">
        <v>87</v>
      </c>
      <c r="L75" s="198"/>
      <c r="M75" s="208" t="str">
        <f>M74</f>
        <v>-</v>
      </c>
      <c r="N75" s="209">
        <f>N74</f>
        <v>6.649999999999997</v>
      </c>
      <c r="O75" s="112"/>
      <c r="P75" s="112"/>
      <c r="Q75" s="56"/>
      <c r="R75" s="56"/>
      <c r="S75" s="77">
        <f>SUM(S45:S74)</f>
        <v>0</v>
      </c>
      <c r="T75" s="78">
        <f>SUM(T45:T74)</f>
        <v>0</v>
      </c>
      <c r="U75" s="90">
        <f>SUM(U45:U74)</f>
        <v>0</v>
      </c>
      <c r="W75" s="34">
        <f>W74</f>
        <v>0</v>
      </c>
      <c r="AJ75" s="115"/>
      <c r="AK75" s="115"/>
      <c r="AL75" s="115"/>
      <c r="AM75" s="115"/>
      <c r="AN75" s="115"/>
      <c r="AO75" s="115"/>
      <c r="AP75" s="55"/>
      <c r="AQ75" s="55"/>
      <c r="AR75" s="55"/>
      <c r="AS75" s="55"/>
      <c r="AT75" s="55"/>
      <c r="AU75" s="55"/>
      <c r="AV75" s="55"/>
      <c r="AW75" s="55"/>
      <c r="AX75" s="55"/>
      <c r="AY75" s="55"/>
    </row>
    <row r="76" spans="1:51" s="192" customFormat="1" ht="12.75">
      <c r="A76" s="115"/>
      <c r="B76" s="115"/>
      <c r="C76" s="115"/>
      <c r="D76" s="115"/>
      <c r="E76" s="115"/>
      <c r="F76" s="115"/>
      <c r="G76" s="150">
        <f>IF('mar-apr'!K3="+",L76,L76+H76)</f>
        <v>14.666666666666659</v>
      </c>
      <c r="H76" s="150" t="str">
        <f>IF('mar-apr'!L3-"10:00"&gt;0,"10:00",'mar-apr'!L3)</f>
        <v>10:00</v>
      </c>
      <c r="I76" s="115"/>
      <c r="J76" s="115"/>
      <c r="K76" s="118">
        <f>K74+K38+'mar-apr'!N77</f>
        <v>0.95</v>
      </c>
      <c r="L76" s="118">
        <f>L74+L38</f>
        <v>14.249999999999993</v>
      </c>
      <c r="M76" s="115" t="str">
        <f>IF(K76&gt;L76,"+","-")</f>
        <v>-</v>
      </c>
      <c r="N76" s="118">
        <f>IF(K76=L76,"00:00",IF(K76&gt;L76,K76-L76,L76-K76))</f>
        <v>13.299999999999994</v>
      </c>
      <c r="O76" s="118" t="str">
        <f>IF(M76="-","00:00",N76)</f>
        <v>00:00</v>
      </c>
      <c r="P76" s="118"/>
      <c r="Q76" s="119"/>
      <c r="R76" s="119"/>
      <c r="S76" s="118">
        <f>SUM(S8:S75)</f>
        <v>0</v>
      </c>
      <c r="T76" s="118">
        <f>SUM(T8:T75)</f>
        <v>0</v>
      </c>
      <c r="U76" s="118">
        <f>SUM(U8:U75)</f>
        <v>0</v>
      </c>
      <c r="V76" s="118" t="str">
        <f>V74</f>
        <v>00:00</v>
      </c>
      <c r="W76" s="118">
        <f>W74</f>
        <v>0</v>
      </c>
      <c r="X76" s="120">
        <f>SUM(X8:X75)</f>
        <v>3</v>
      </c>
      <c r="Y76" s="120">
        <f>SUM(Y8:Y75)</f>
        <v>0</v>
      </c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</row>
    <row r="77" spans="1:51" ht="12.75">
      <c r="A77" s="55"/>
      <c r="B77" s="55"/>
      <c r="C77" s="55"/>
      <c r="D77" s="55"/>
      <c r="E77" s="55"/>
      <c r="F77" s="55"/>
      <c r="G77" s="55"/>
      <c r="H77" s="226">
        <v>1.25</v>
      </c>
      <c r="I77" s="55"/>
      <c r="J77" s="221"/>
      <c r="K77" s="222"/>
      <c r="L77" s="223" t="s">
        <v>138</v>
      </c>
      <c r="M77" s="224"/>
      <c r="N77" s="227">
        <v>0</v>
      </c>
      <c r="O77" s="225">
        <f>IF(N77&gt;H77,"&lt;&lt;== aantal is te groot !!",IF(N77&lt;L3,"","&lt;&lt;== onvoldoende overuren"))</f>
      </c>
      <c r="P77" s="55"/>
      <c r="Q77" s="56"/>
      <c r="R77" s="56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115"/>
      <c r="AK77" s="115"/>
      <c r="AL77" s="115"/>
      <c r="AM77" s="115"/>
      <c r="AN77" s="115"/>
      <c r="AO77" s="115"/>
      <c r="AP77" s="55"/>
      <c r="AQ77" s="55"/>
      <c r="AR77" s="55"/>
      <c r="AS77" s="55"/>
      <c r="AT77" s="55"/>
      <c r="AU77" s="55"/>
      <c r="AV77" s="55"/>
      <c r="AW77" s="55"/>
      <c r="AX77" s="55"/>
      <c r="AY77" s="55"/>
    </row>
    <row r="78" spans="1:51" ht="12.7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6"/>
      <c r="R78" s="56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115"/>
      <c r="AK78" s="115"/>
      <c r="AL78" s="115"/>
      <c r="AM78" s="115"/>
      <c r="AN78" s="115"/>
      <c r="AO78" s="115"/>
      <c r="AP78" s="55"/>
      <c r="AQ78" s="55"/>
      <c r="AR78" s="55"/>
      <c r="AS78" s="55"/>
      <c r="AT78" s="55"/>
      <c r="AU78" s="55"/>
      <c r="AV78" s="55"/>
      <c r="AW78" s="55"/>
      <c r="AX78" s="55"/>
      <c r="AY78" s="55"/>
    </row>
    <row r="79" spans="1:51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6"/>
      <c r="R79" s="56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115"/>
      <c r="AK79" s="115"/>
      <c r="AL79" s="115"/>
      <c r="AM79" s="115"/>
      <c r="AN79" s="115"/>
      <c r="AO79" s="115"/>
      <c r="AP79" s="55"/>
      <c r="AQ79" s="55"/>
      <c r="AR79" s="55"/>
      <c r="AS79" s="55"/>
      <c r="AT79" s="55"/>
      <c r="AU79" s="55"/>
      <c r="AV79" s="55"/>
      <c r="AW79" s="55"/>
      <c r="AX79" s="55"/>
      <c r="AY79" s="55"/>
    </row>
    <row r="80" spans="1:51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6"/>
      <c r="R80" s="56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115"/>
      <c r="AK80" s="115"/>
      <c r="AL80" s="115"/>
      <c r="AM80" s="115"/>
      <c r="AN80" s="115"/>
      <c r="AO80" s="115"/>
      <c r="AP80" s="55"/>
      <c r="AQ80" s="55"/>
      <c r="AR80" s="55"/>
      <c r="AS80" s="55"/>
      <c r="AT80" s="55"/>
      <c r="AU80" s="55"/>
      <c r="AV80" s="55"/>
      <c r="AW80" s="55"/>
      <c r="AX80" s="55"/>
      <c r="AY80" s="55"/>
    </row>
    <row r="81" spans="1:51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6"/>
      <c r="R81" s="56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115"/>
      <c r="AK81" s="115"/>
      <c r="AL81" s="115"/>
      <c r="AM81" s="115"/>
      <c r="AN81" s="115"/>
      <c r="AO81" s="115"/>
      <c r="AP81" s="55"/>
      <c r="AQ81" s="55"/>
      <c r="AR81" s="55"/>
      <c r="AS81" s="55"/>
      <c r="AT81" s="55"/>
      <c r="AU81" s="55"/>
      <c r="AV81" s="55"/>
      <c r="AW81" s="55"/>
      <c r="AX81" s="55"/>
      <c r="AY81" s="55"/>
    </row>
    <row r="82" spans="1:51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6"/>
      <c r="R82" s="56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115"/>
      <c r="AK82" s="115"/>
      <c r="AL82" s="115"/>
      <c r="AM82" s="115"/>
      <c r="AN82" s="115"/>
      <c r="AO82" s="115"/>
      <c r="AP82" s="55"/>
      <c r="AQ82" s="55"/>
      <c r="AR82" s="55"/>
      <c r="AS82" s="55"/>
      <c r="AT82" s="55"/>
      <c r="AU82" s="55"/>
      <c r="AV82" s="55"/>
      <c r="AW82" s="55"/>
      <c r="AX82" s="55"/>
      <c r="AY82" s="55"/>
    </row>
    <row r="83" spans="1:51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6"/>
      <c r="R83" s="56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115"/>
      <c r="AK83" s="115"/>
      <c r="AL83" s="115"/>
      <c r="AM83" s="115"/>
      <c r="AN83" s="115"/>
      <c r="AO83" s="115"/>
      <c r="AP83" s="55"/>
      <c r="AQ83" s="55"/>
      <c r="AR83" s="55"/>
      <c r="AS83" s="55"/>
      <c r="AT83" s="55"/>
      <c r="AU83" s="55"/>
      <c r="AV83" s="55"/>
      <c r="AW83" s="55"/>
      <c r="AX83" s="55"/>
      <c r="AY83" s="55"/>
    </row>
    <row r="84" spans="1:51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6"/>
      <c r="R84" s="56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115"/>
      <c r="AK84" s="115"/>
      <c r="AL84" s="115"/>
      <c r="AM84" s="115"/>
      <c r="AN84" s="115"/>
      <c r="AO84" s="115"/>
      <c r="AP84" s="55"/>
      <c r="AQ84" s="55"/>
      <c r="AR84" s="55"/>
      <c r="AS84" s="55"/>
      <c r="AT84" s="55"/>
      <c r="AU84" s="55"/>
      <c r="AV84" s="55"/>
      <c r="AW84" s="55"/>
      <c r="AX84" s="55"/>
      <c r="AY84" s="55"/>
    </row>
    <row r="85" spans="1:51" ht="12.7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6"/>
      <c r="R85" s="56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115"/>
      <c r="AK85" s="115"/>
      <c r="AL85" s="115"/>
      <c r="AM85" s="115"/>
      <c r="AN85" s="115"/>
      <c r="AO85" s="115"/>
      <c r="AP85" s="55"/>
      <c r="AQ85" s="55"/>
      <c r="AR85" s="55"/>
      <c r="AS85" s="55"/>
      <c r="AT85" s="55"/>
      <c r="AU85" s="55"/>
      <c r="AV85" s="55"/>
      <c r="AW85" s="55"/>
      <c r="AX85" s="55"/>
      <c r="AY85" s="55"/>
    </row>
    <row r="86" spans="1:51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6"/>
      <c r="R86" s="56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115"/>
      <c r="AK86" s="115"/>
      <c r="AL86" s="115"/>
      <c r="AM86" s="115"/>
      <c r="AN86" s="115"/>
      <c r="AO86" s="115"/>
      <c r="AP86" s="55"/>
      <c r="AQ86" s="55"/>
      <c r="AR86" s="55"/>
      <c r="AS86" s="55"/>
      <c r="AT86" s="55"/>
      <c r="AU86" s="55"/>
      <c r="AV86" s="55"/>
      <c r="AW86" s="55"/>
      <c r="AX86" s="55"/>
      <c r="AY86" s="55"/>
    </row>
    <row r="87" spans="1:51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6"/>
      <c r="R87" s="56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115"/>
      <c r="AK87" s="115"/>
      <c r="AL87" s="115"/>
      <c r="AM87" s="115"/>
      <c r="AN87" s="115"/>
      <c r="AO87" s="115"/>
      <c r="AP87" s="55"/>
      <c r="AQ87" s="55"/>
      <c r="AR87" s="55"/>
      <c r="AS87" s="55"/>
      <c r="AT87" s="55"/>
      <c r="AU87" s="55"/>
      <c r="AV87" s="55"/>
      <c r="AW87" s="55"/>
      <c r="AX87" s="55"/>
      <c r="AY87" s="55"/>
    </row>
    <row r="88" spans="1:51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6"/>
      <c r="R88" s="56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115"/>
      <c r="AK88" s="115"/>
      <c r="AL88" s="115"/>
      <c r="AM88" s="115"/>
      <c r="AN88" s="115"/>
      <c r="AO88" s="115"/>
      <c r="AP88" s="55"/>
      <c r="AQ88" s="55"/>
      <c r="AR88" s="55"/>
      <c r="AS88" s="55"/>
      <c r="AT88" s="55"/>
      <c r="AU88" s="55"/>
      <c r="AV88" s="55"/>
      <c r="AW88" s="55"/>
      <c r="AX88" s="55"/>
      <c r="AY88" s="55"/>
    </row>
    <row r="89" spans="1:51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6"/>
      <c r="R89" s="56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115"/>
      <c r="AK89" s="115"/>
      <c r="AL89" s="115"/>
      <c r="AM89" s="115"/>
      <c r="AN89" s="115"/>
      <c r="AO89" s="115"/>
      <c r="AP89" s="55"/>
      <c r="AQ89" s="55"/>
      <c r="AR89" s="55"/>
      <c r="AS89" s="55"/>
      <c r="AT89" s="55"/>
      <c r="AU89" s="55"/>
      <c r="AV89" s="55"/>
      <c r="AW89" s="55"/>
      <c r="AX89" s="55"/>
      <c r="AY89" s="55"/>
    </row>
    <row r="90" spans="1:51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6"/>
      <c r="R90" s="56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115"/>
      <c r="AK90" s="115"/>
      <c r="AL90" s="115"/>
      <c r="AM90" s="115"/>
      <c r="AN90" s="115"/>
      <c r="AO90" s="115"/>
      <c r="AP90" s="55"/>
      <c r="AQ90" s="55"/>
      <c r="AR90" s="55"/>
      <c r="AS90" s="55"/>
      <c r="AT90" s="55"/>
      <c r="AU90" s="55"/>
      <c r="AV90" s="55"/>
      <c r="AW90" s="55"/>
      <c r="AX90" s="55"/>
      <c r="AY90" s="55"/>
    </row>
    <row r="91" spans="1:51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6"/>
      <c r="R91" s="56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115"/>
      <c r="AK91" s="115"/>
      <c r="AL91" s="115"/>
      <c r="AM91" s="115"/>
      <c r="AN91" s="115"/>
      <c r="AO91" s="115"/>
      <c r="AP91" s="55"/>
      <c r="AQ91" s="55"/>
      <c r="AR91" s="55"/>
      <c r="AS91" s="55"/>
      <c r="AT91" s="55"/>
      <c r="AU91" s="55"/>
      <c r="AV91" s="55"/>
      <c r="AW91" s="55"/>
      <c r="AX91" s="55"/>
      <c r="AY91" s="55"/>
    </row>
    <row r="92" spans="1:51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6"/>
      <c r="R92" s="56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115"/>
      <c r="AK92" s="115"/>
      <c r="AL92" s="115"/>
      <c r="AM92" s="115"/>
      <c r="AN92" s="115"/>
      <c r="AO92" s="115"/>
      <c r="AP92" s="55"/>
      <c r="AQ92" s="55"/>
      <c r="AR92" s="55"/>
      <c r="AS92" s="55"/>
      <c r="AT92" s="55"/>
      <c r="AU92" s="55"/>
      <c r="AV92" s="55"/>
      <c r="AW92" s="55"/>
      <c r="AX92" s="55"/>
      <c r="AY92" s="55"/>
    </row>
    <row r="93" spans="1:51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6"/>
      <c r="R93" s="56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115"/>
      <c r="AK93" s="115"/>
      <c r="AL93" s="115"/>
      <c r="AM93" s="115"/>
      <c r="AN93" s="115"/>
      <c r="AO93" s="115"/>
      <c r="AP93" s="55"/>
      <c r="AQ93" s="55"/>
      <c r="AR93" s="55"/>
      <c r="AS93" s="55"/>
      <c r="AT93" s="55"/>
      <c r="AU93" s="55"/>
      <c r="AV93" s="55"/>
      <c r="AW93" s="55"/>
      <c r="AX93" s="55"/>
      <c r="AY93" s="55"/>
    </row>
    <row r="94" spans="1:51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6"/>
      <c r="R94" s="56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115"/>
      <c r="AK94" s="115"/>
      <c r="AL94" s="115"/>
      <c r="AM94" s="115"/>
      <c r="AN94" s="115"/>
      <c r="AO94" s="115"/>
      <c r="AP94" s="55"/>
      <c r="AQ94" s="55"/>
      <c r="AR94" s="55"/>
      <c r="AS94" s="55"/>
      <c r="AT94" s="55"/>
      <c r="AU94" s="55"/>
      <c r="AV94" s="55"/>
      <c r="AW94" s="55"/>
      <c r="AX94" s="55"/>
      <c r="AY94" s="55"/>
    </row>
    <row r="95" spans="1:51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6"/>
      <c r="R95" s="56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115"/>
      <c r="AK95" s="115"/>
      <c r="AL95" s="115"/>
      <c r="AM95" s="115"/>
      <c r="AN95" s="115"/>
      <c r="AO95" s="115"/>
      <c r="AP95" s="55"/>
      <c r="AQ95" s="55"/>
      <c r="AR95" s="55"/>
      <c r="AS95" s="55"/>
      <c r="AT95" s="55"/>
      <c r="AU95" s="55"/>
      <c r="AV95" s="55"/>
      <c r="AW95" s="55"/>
      <c r="AX95" s="55"/>
      <c r="AY95" s="55"/>
    </row>
    <row r="96" spans="1:51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6"/>
      <c r="R96" s="56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115"/>
      <c r="AK96" s="115"/>
      <c r="AL96" s="115"/>
      <c r="AM96" s="115"/>
      <c r="AN96" s="115"/>
      <c r="AO96" s="115"/>
      <c r="AP96" s="55"/>
      <c r="AQ96" s="55"/>
      <c r="AR96" s="55"/>
      <c r="AS96" s="55"/>
      <c r="AT96" s="55"/>
      <c r="AU96" s="55"/>
      <c r="AV96" s="55"/>
      <c r="AW96" s="55"/>
      <c r="AX96" s="55"/>
      <c r="AY96" s="55"/>
    </row>
    <row r="97" spans="1:51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6"/>
      <c r="R97" s="56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115"/>
      <c r="AK97" s="115"/>
      <c r="AL97" s="115"/>
      <c r="AM97" s="115"/>
      <c r="AN97" s="115"/>
      <c r="AO97" s="115"/>
      <c r="AP97" s="55"/>
      <c r="AQ97" s="55"/>
      <c r="AR97" s="55"/>
      <c r="AS97" s="55"/>
      <c r="AT97" s="55"/>
      <c r="AU97" s="55"/>
      <c r="AV97" s="55"/>
      <c r="AW97" s="55"/>
      <c r="AX97" s="55"/>
      <c r="AY97" s="55"/>
    </row>
    <row r="98" spans="1:51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6"/>
      <c r="R98" s="56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115"/>
      <c r="AK98" s="115"/>
      <c r="AL98" s="115"/>
      <c r="AM98" s="115"/>
      <c r="AN98" s="115"/>
      <c r="AO98" s="115"/>
      <c r="AP98" s="55"/>
      <c r="AQ98" s="55"/>
      <c r="AR98" s="55"/>
      <c r="AS98" s="55"/>
      <c r="AT98" s="55"/>
      <c r="AU98" s="55"/>
      <c r="AV98" s="55"/>
      <c r="AW98" s="55"/>
      <c r="AX98" s="55"/>
      <c r="AY98" s="55"/>
    </row>
    <row r="99" spans="1:51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6"/>
      <c r="R99" s="56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115"/>
      <c r="AK99" s="115"/>
      <c r="AL99" s="115"/>
      <c r="AM99" s="115"/>
      <c r="AN99" s="115"/>
      <c r="AO99" s="115"/>
      <c r="AP99" s="55"/>
      <c r="AQ99" s="55"/>
      <c r="AR99" s="55"/>
      <c r="AS99" s="55"/>
      <c r="AT99" s="55"/>
      <c r="AU99" s="55"/>
      <c r="AV99" s="55"/>
      <c r="AW99" s="55"/>
      <c r="AX99" s="55"/>
      <c r="AY99" s="55"/>
    </row>
    <row r="100" spans="1:51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6"/>
      <c r="R100" s="56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115"/>
      <c r="AK100" s="115"/>
      <c r="AL100" s="115"/>
      <c r="AM100" s="115"/>
      <c r="AN100" s="115"/>
      <c r="AO100" s="11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</row>
  </sheetData>
  <sheetProtection/>
  <mergeCells count="85">
    <mergeCell ref="I4:J4"/>
    <mergeCell ref="D5:H5"/>
    <mergeCell ref="I5:L5"/>
    <mergeCell ref="O66:P66"/>
    <mergeCell ref="O63:P63"/>
    <mergeCell ref="O64:P64"/>
    <mergeCell ref="O65:P65"/>
    <mergeCell ref="O59:P59"/>
    <mergeCell ref="O60:P60"/>
    <mergeCell ref="O61:P61"/>
    <mergeCell ref="O67:P67"/>
    <mergeCell ref="O68:P68"/>
    <mergeCell ref="O69:P69"/>
    <mergeCell ref="O74:P74"/>
    <mergeCell ref="O70:P70"/>
    <mergeCell ref="O71:P71"/>
    <mergeCell ref="O72:P72"/>
    <mergeCell ref="O73:P73"/>
    <mergeCell ref="O54:P54"/>
    <mergeCell ref="O62:P62"/>
    <mergeCell ref="O55:P55"/>
    <mergeCell ref="O56:P56"/>
    <mergeCell ref="O57:P57"/>
    <mergeCell ref="O58:P58"/>
    <mergeCell ref="O45:P45"/>
    <mergeCell ref="O48:P48"/>
    <mergeCell ref="O49:P49"/>
    <mergeCell ref="O52:P52"/>
    <mergeCell ref="O53:P53"/>
    <mergeCell ref="O50:P50"/>
    <mergeCell ref="O51:P51"/>
    <mergeCell ref="O35:P35"/>
    <mergeCell ref="O36:P36"/>
    <mergeCell ref="O37:P37"/>
    <mergeCell ref="O38:P38"/>
    <mergeCell ref="O32:P32"/>
    <mergeCell ref="O31:P31"/>
    <mergeCell ref="O20:P20"/>
    <mergeCell ref="O21:P21"/>
    <mergeCell ref="O46:P46"/>
    <mergeCell ref="O47:P47"/>
    <mergeCell ref="O33:P33"/>
    <mergeCell ref="O22:P22"/>
    <mergeCell ref="O23:P23"/>
    <mergeCell ref="O24:P24"/>
    <mergeCell ref="O28:P28"/>
    <mergeCell ref="O34:P34"/>
    <mergeCell ref="O13:P13"/>
    <mergeCell ref="O14:P14"/>
    <mergeCell ref="O15:P15"/>
    <mergeCell ref="O29:P29"/>
    <mergeCell ref="O30:P30"/>
    <mergeCell ref="O18:P18"/>
    <mergeCell ref="O19:P19"/>
    <mergeCell ref="O25:P25"/>
    <mergeCell ref="O26:P26"/>
    <mergeCell ref="O27:P27"/>
    <mergeCell ref="O16:P16"/>
    <mergeCell ref="O17:P17"/>
    <mergeCell ref="S6:S7"/>
    <mergeCell ref="T6:T7"/>
    <mergeCell ref="U6:U7"/>
    <mergeCell ref="O6:P7"/>
    <mergeCell ref="O9:P9"/>
    <mergeCell ref="O10:P10"/>
    <mergeCell ref="O11:P11"/>
    <mergeCell ref="O12:P12"/>
    <mergeCell ref="K6:K7"/>
    <mergeCell ref="L6:L7"/>
    <mergeCell ref="M6:N7"/>
    <mergeCell ref="O8:P8"/>
    <mergeCell ref="AI6:AK6"/>
    <mergeCell ref="AB6:AC6"/>
    <mergeCell ref="AD6:AF6"/>
    <mergeCell ref="AG6:AH6"/>
    <mergeCell ref="AL6:AN6"/>
    <mergeCell ref="A6:A7"/>
    <mergeCell ref="B6:B7"/>
    <mergeCell ref="D6:D7"/>
    <mergeCell ref="E6:E7"/>
    <mergeCell ref="F6:F7"/>
    <mergeCell ref="G6:G7"/>
    <mergeCell ref="H6:H7"/>
    <mergeCell ref="I6:I7"/>
    <mergeCell ref="J6:J7"/>
  </mergeCells>
  <conditionalFormatting sqref="C8:C38 C44:C74">
    <cfRule type="cellIs" priority="1" dxfId="7" operator="equal" stopIfTrue="1">
      <formula>"N"</formula>
    </cfRule>
    <cfRule type="cellIs" priority="2" dxfId="6" operator="equal" stopIfTrue="1">
      <formula>"J"</formula>
    </cfRule>
  </conditionalFormatting>
  <conditionalFormatting sqref="A8:A38 A45:A74">
    <cfRule type="cellIs" priority="3" dxfId="5" operator="equal" stopIfTrue="1">
      <formula>$I$5</formula>
    </cfRule>
    <cfRule type="expression" priority="4" dxfId="1" stopIfTrue="1">
      <formula>B8=4</formula>
    </cfRule>
    <cfRule type="expression" priority="5" dxfId="3" stopIfTrue="1">
      <formula>B8=7</formula>
    </cfRule>
  </conditionalFormatting>
  <conditionalFormatting sqref="B8:B38 B45:B74">
    <cfRule type="cellIs" priority="6" dxfId="2" operator="between" stopIfTrue="1">
      <formula>7.999</formula>
      <formula>9.0001</formula>
    </cfRule>
    <cfRule type="cellIs" priority="7" dxfId="1" operator="between" stopIfTrue="1">
      <formula>3.9999</formula>
      <formula>4.0001</formula>
    </cfRule>
    <cfRule type="cellIs" priority="8" dxfId="0" operator="between" stopIfTrue="1">
      <formula>6.999</formula>
      <formula>7.00001</formula>
    </cfRule>
  </conditionalFormatting>
  <printOptions horizontalCentered="1"/>
  <pageMargins left="0.7874015748031497" right="0.7874015748031497" top="0.984251968503937" bottom="0.984251968503937" header="0.5118110236220472" footer="4.42"/>
  <pageSetup fitToHeight="1" fitToWidth="1" horizontalDpi="360" verticalDpi="36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AX102"/>
  <sheetViews>
    <sheetView zoomScalePageLayoutView="0" workbookViewId="0" topLeftCell="A1">
      <pane xSplit="2" ySplit="7" topLeftCell="C53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66" sqref="B66"/>
    </sheetView>
  </sheetViews>
  <sheetFormatPr defaultColWidth="9.140625" defaultRowHeight="12.75"/>
  <cols>
    <col min="1" max="1" width="11.8515625" style="0" bestFit="1" customWidth="1"/>
    <col min="2" max="2" width="9.421875" style="0" bestFit="1" customWidth="1"/>
    <col min="3" max="3" width="3.28125" style="0" customWidth="1"/>
    <col min="7" max="7" width="10.8515625" style="0" bestFit="1" customWidth="1"/>
    <col min="13" max="13" width="3.00390625" style="0" customWidth="1"/>
    <col min="14" max="14" width="7.8515625" style="0" customWidth="1"/>
    <col min="15" max="16" width="10.00390625" style="47" customWidth="1"/>
    <col min="17" max="18" width="7.140625" style="26" customWidth="1"/>
    <col min="19" max="19" width="9.140625" style="0" hidden="1" customWidth="1"/>
    <col min="20" max="20" width="11.00390625" style="0" hidden="1" customWidth="1"/>
    <col min="21" max="22" width="9.140625" style="0" hidden="1" customWidth="1"/>
    <col min="23" max="23" width="10.8515625" style="0" hidden="1" customWidth="1"/>
    <col min="24" max="25" width="5.28125" style="0" hidden="1" customWidth="1"/>
    <col min="26" max="41" width="9.140625" style="0" hidden="1" customWidth="1"/>
  </cols>
  <sheetData>
    <row r="1" spans="1:50" ht="12.75">
      <c r="A1" s="13" t="s">
        <v>30</v>
      </c>
      <c r="B1" s="14">
        <v>1</v>
      </c>
      <c r="C1" s="56"/>
      <c r="D1" s="22" t="s">
        <v>62</v>
      </c>
      <c r="E1" s="45"/>
      <c r="F1" s="46">
        <v>6</v>
      </c>
      <c r="G1" s="135" t="s">
        <v>31</v>
      </c>
      <c r="H1" s="64">
        <f>'mei-jun'!H3</f>
        <v>11.083333333333332</v>
      </c>
      <c r="I1" s="15" t="s">
        <v>32</v>
      </c>
      <c r="J1" s="16"/>
      <c r="K1" s="16"/>
      <c r="L1" s="228">
        <f>G77</f>
        <v>14.349999999999993</v>
      </c>
      <c r="M1" s="62"/>
      <c r="N1" s="63"/>
      <c r="O1" s="80" t="s">
        <v>71</v>
      </c>
      <c r="P1" s="80" t="s">
        <v>72</v>
      </c>
      <c r="Q1" s="56"/>
      <c r="R1" s="56"/>
      <c r="S1" s="55"/>
      <c r="T1" s="55"/>
      <c r="U1" s="55"/>
      <c r="V1" s="55"/>
      <c r="W1" s="56"/>
      <c r="X1" s="56"/>
      <c r="Y1" s="56"/>
      <c r="Z1" s="59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</row>
    <row r="2" spans="1:50" ht="12.75">
      <c r="A2" s="17" t="s">
        <v>38</v>
      </c>
      <c r="B2" s="18">
        <v>2</v>
      </c>
      <c r="C2" s="56"/>
      <c r="D2" s="153" t="s">
        <v>127</v>
      </c>
      <c r="E2" s="154"/>
      <c r="F2" s="155">
        <v>7</v>
      </c>
      <c r="G2" s="137" t="s">
        <v>33</v>
      </c>
      <c r="H2" s="156">
        <f>W77</f>
        <v>0</v>
      </c>
      <c r="I2" s="20" t="s">
        <v>141</v>
      </c>
      <c r="J2" s="21"/>
      <c r="K2" s="21"/>
      <c r="L2" s="68">
        <f>K77</f>
        <v>0.6333333333333333</v>
      </c>
      <c r="M2" s="70" t="s">
        <v>69</v>
      </c>
      <c r="N2" s="54"/>
      <c r="O2" s="77">
        <f>S39</f>
        <v>0</v>
      </c>
      <c r="P2" s="77">
        <f>S76</f>
        <v>0</v>
      </c>
      <c r="Q2" s="56"/>
      <c r="R2" s="56"/>
      <c r="S2" s="55"/>
      <c r="T2" s="55"/>
      <c r="U2" s="55"/>
      <c r="V2" s="55"/>
      <c r="W2" s="56"/>
      <c r="X2" s="56"/>
      <c r="Y2" s="56"/>
      <c r="Z2" s="59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128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</row>
    <row r="3" spans="1:50" ht="12.75">
      <c r="A3" s="22" t="s">
        <v>35</v>
      </c>
      <c r="B3" s="18">
        <v>3</v>
      </c>
      <c r="C3" s="56"/>
      <c r="D3" s="93" t="s">
        <v>63</v>
      </c>
      <c r="E3" s="94"/>
      <c r="F3" s="95">
        <v>8</v>
      </c>
      <c r="G3" s="137" t="s">
        <v>36</v>
      </c>
      <c r="H3" s="65">
        <f>H1-H2</f>
        <v>11.083333333333332</v>
      </c>
      <c r="I3" s="20" t="s">
        <v>36</v>
      </c>
      <c r="J3" s="21"/>
      <c r="K3" s="35" t="str">
        <f>IF(L2&gt;L1,"+","-")</f>
        <v>-</v>
      </c>
      <c r="L3" s="68">
        <f>IF(L1=L2,"00:00",IF(L1&gt;L2,L1-L2,L2-L1))</f>
        <v>13.71666666666666</v>
      </c>
      <c r="M3" s="61" t="s">
        <v>70</v>
      </c>
      <c r="N3" s="69"/>
      <c r="O3" s="78">
        <f>T39</f>
        <v>0</v>
      </c>
      <c r="P3" s="78">
        <f>T76</f>
        <v>0</v>
      </c>
      <c r="Q3" s="56"/>
      <c r="R3" s="56"/>
      <c r="S3" s="55"/>
      <c r="T3" s="55"/>
      <c r="U3" s="55"/>
      <c r="V3" s="55"/>
      <c r="W3" s="56"/>
      <c r="X3" s="56"/>
      <c r="Y3" s="60"/>
      <c r="Z3" s="59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128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</row>
    <row r="4" spans="1:50" ht="13.5" thickBot="1">
      <c r="A4" s="151" t="s">
        <v>39</v>
      </c>
      <c r="B4" s="152">
        <v>4</v>
      </c>
      <c r="C4" s="146"/>
      <c r="D4" s="96" t="s">
        <v>64</v>
      </c>
      <c r="E4" s="97"/>
      <c r="F4" s="98">
        <v>9</v>
      </c>
      <c r="G4" s="138" t="s">
        <v>37</v>
      </c>
      <c r="H4" s="66">
        <f>H3/werkuren</f>
        <v>35</v>
      </c>
      <c r="I4" s="142" t="s">
        <v>109</v>
      </c>
      <c r="J4" s="25"/>
      <c r="K4" s="25"/>
      <c r="L4" s="134">
        <f>(O2+P2)*35%+(O3+P3)*20%+O4+P4+O77-N78</f>
        <v>0</v>
      </c>
      <c r="M4" s="148" t="s">
        <v>118</v>
      </c>
      <c r="N4" s="71"/>
      <c r="O4" s="139">
        <f>U39</f>
        <v>0</v>
      </c>
      <c r="P4" s="79">
        <f>U76</f>
        <v>0</v>
      </c>
      <c r="Q4" s="56"/>
      <c r="R4" s="56"/>
      <c r="S4" s="55"/>
      <c r="T4" s="55"/>
      <c r="U4" s="55"/>
      <c r="V4" s="55"/>
      <c r="W4" s="56"/>
      <c r="X4" s="56"/>
      <c r="Y4" s="56"/>
      <c r="Z4" s="59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</row>
    <row r="5" spans="1:50" ht="15.75">
      <c r="A5" s="17" t="s">
        <v>40</v>
      </c>
      <c r="B5" s="23">
        <v>5</v>
      </c>
      <c r="C5" s="55"/>
      <c r="D5" s="336" t="str">
        <f>legende!C3</f>
        <v>naam voornaam</v>
      </c>
      <c r="E5" s="336"/>
      <c r="F5" s="336"/>
      <c r="G5" s="336"/>
      <c r="H5" s="336"/>
      <c r="I5" s="345">
        <f ca="1">TODAY()</f>
        <v>42696</v>
      </c>
      <c r="J5" s="345"/>
      <c r="K5" s="345"/>
      <c r="L5" s="345"/>
      <c r="M5" s="72" t="s">
        <v>68</v>
      </c>
      <c r="N5" s="73"/>
      <c r="O5" s="81" t="str">
        <f>IF(M39="-",M39,N39)</f>
        <v>-</v>
      </c>
      <c r="P5" s="81" t="str">
        <f>IF(M76="-",M76,N76)</f>
        <v>-</v>
      </c>
      <c r="Q5" s="56"/>
      <c r="R5" s="56"/>
      <c r="S5" s="55"/>
      <c r="T5" s="55"/>
      <c r="U5" s="55"/>
      <c r="V5" s="55"/>
      <c r="W5" s="56"/>
      <c r="X5" s="56"/>
      <c r="Y5" s="56"/>
      <c r="Z5" s="59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</row>
    <row r="6" spans="1:50" ht="12.75">
      <c r="A6" s="343" t="s">
        <v>0</v>
      </c>
      <c r="B6" s="343" t="s">
        <v>1</v>
      </c>
      <c r="C6" s="143" t="s">
        <v>119</v>
      </c>
      <c r="D6" s="343" t="s">
        <v>2</v>
      </c>
      <c r="E6" s="343" t="s">
        <v>3</v>
      </c>
      <c r="F6" s="343" t="s">
        <v>2</v>
      </c>
      <c r="G6" s="343" t="s">
        <v>3</v>
      </c>
      <c r="H6" s="343" t="s">
        <v>2</v>
      </c>
      <c r="I6" s="343" t="s">
        <v>3</v>
      </c>
      <c r="J6" s="346" t="s">
        <v>4</v>
      </c>
      <c r="K6" s="346" t="s">
        <v>5</v>
      </c>
      <c r="L6" s="346" t="s">
        <v>6</v>
      </c>
      <c r="M6" s="348" t="s">
        <v>7</v>
      </c>
      <c r="N6" s="349"/>
      <c r="O6" s="339" t="s">
        <v>67</v>
      </c>
      <c r="P6" s="340"/>
      <c r="Q6" s="57"/>
      <c r="R6" s="57"/>
      <c r="S6" s="378" t="s">
        <v>8</v>
      </c>
      <c r="T6" s="337" t="s">
        <v>9</v>
      </c>
      <c r="U6" s="380" t="s">
        <v>10</v>
      </c>
      <c r="V6" s="52" t="s">
        <v>128</v>
      </c>
      <c r="W6" s="42" t="s">
        <v>38</v>
      </c>
      <c r="X6" s="40"/>
      <c r="Y6" s="36" t="s">
        <v>61</v>
      </c>
      <c r="Z6" s="1"/>
      <c r="AA6" s="1"/>
      <c r="AB6" s="372" t="s">
        <v>11</v>
      </c>
      <c r="AC6" s="374"/>
      <c r="AD6" s="372" t="s">
        <v>11</v>
      </c>
      <c r="AE6" s="373"/>
      <c r="AF6" s="374"/>
      <c r="AG6" s="375" t="s">
        <v>12</v>
      </c>
      <c r="AH6" s="376"/>
      <c r="AI6" s="375" t="s">
        <v>12</v>
      </c>
      <c r="AJ6" s="377"/>
      <c r="AK6" s="376"/>
      <c r="AL6" s="365" t="s">
        <v>110</v>
      </c>
      <c r="AM6" s="366"/>
      <c r="AN6" s="366"/>
      <c r="AO6" s="127"/>
      <c r="AP6" s="55"/>
      <c r="AQ6" s="55"/>
      <c r="AR6" s="55"/>
      <c r="AS6" s="55"/>
      <c r="AT6" s="55"/>
      <c r="AU6" s="55"/>
      <c r="AV6" s="55"/>
      <c r="AW6" s="55"/>
      <c r="AX6" s="55"/>
    </row>
    <row r="7" spans="1:50" ht="12.75">
      <c r="A7" s="344"/>
      <c r="B7" s="344"/>
      <c r="C7" s="144" t="s">
        <v>120</v>
      </c>
      <c r="D7" s="344"/>
      <c r="E7" s="344"/>
      <c r="F7" s="344"/>
      <c r="G7" s="344"/>
      <c r="H7" s="344"/>
      <c r="I7" s="344"/>
      <c r="J7" s="347"/>
      <c r="K7" s="347"/>
      <c r="L7" s="347"/>
      <c r="M7" s="348"/>
      <c r="N7" s="349"/>
      <c r="O7" s="341"/>
      <c r="P7" s="342"/>
      <c r="Q7" s="57"/>
      <c r="R7" s="57"/>
      <c r="S7" s="379"/>
      <c r="T7" s="338"/>
      <c r="U7" s="381"/>
      <c r="V7" s="53" t="s">
        <v>129</v>
      </c>
      <c r="W7" s="43" t="s">
        <v>51</v>
      </c>
      <c r="X7" s="41" t="s">
        <v>60</v>
      </c>
      <c r="Y7" s="37" t="s">
        <v>60</v>
      </c>
      <c r="Z7" s="5" t="s">
        <v>23</v>
      </c>
      <c r="AA7" s="5" t="s">
        <v>24</v>
      </c>
      <c r="AB7" s="2" t="s">
        <v>25</v>
      </c>
      <c r="AC7" s="2" t="s">
        <v>26</v>
      </c>
      <c r="AD7" s="2" t="s">
        <v>27</v>
      </c>
      <c r="AE7" s="2" t="s">
        <v>28</v>
      </c>
      <c r="AF7" s="2" t="s">
        <v>29</v>
      </c>
      <c r="AG7" s="3" t="s">
        <v>25</v>
      </c>
      <c r="AH7" s="3" t="s">
        <v>26</v>
      </c>
      <c r="AI7" s="3" t="s">
        <v>27</v>
      </c>
      <c r="AJ7" s="3" t="s">
        <v>28</v>
      </c>
      <c r="AK7" s="3" t="s">
        <v>29</v>
      </c>
      <c r="AL7" s="126"/>
      <c r="AM7" s="126"/>
      <c r="AN7" s="126"/>
      <c r="AO7" s="126"/>
      <c r="AP7" s="55"/>
      <c r="AQ7" s="55"/>
      <c r="AR7" s="55"/>
      <c r="AS7" s="55"/>
      <c r="AT7" s="55"/>
      <c r="AU7" s="55"/>
      <c r="AV7" s="55"/>
      <c r="AW7" s="55"/>
      <c r="AX7" s="55"/>
    </row>
    <row r="8" spans="1:50" ht="12.75">
      <c r="A8" s="193">
        <v>42917</v>
      </c>
      <c r="B8" s="133">
        <v>4</v>
      </c>
      <c r="C8" s="145" t="s">
        <v>117</v>
      </c>
      <c r="D8" s="121"/>
      <c r="E8" s="121"/>
      <c r="F8" s="157"/>
      <c r="G8" s="157"/>
      <c r="H8" s="121"/>
      <c r="I8" s="121"/>
      <c r="J8" s="8">
        <f>AO8</f>
        <v>0</v>
      </c>
      <c r="K8" s="8">
        <f aca="true" t="shared" si="0" ref="K8:K38">SUM(K7,J8)</f>
        <v>0</v>
      </c>
      <c r="L8" s="8">
        <f aca="true" t="shared" si="1" ref="L8:L38">SUM(L7+Z8)</f>
        <v>0</v>
      </c>
      <c r="M8" s="194" t="str">
        <f aca="true" t="shared" si="2" ref="M8:M38">IF(K8&gt;=L8,"+","-")</f>
        <v>+</v>
      </c>
      <c r="N8" s="195" t="str">
        <f aca="true" t="shared" si="3" ref="N8:N38">IF(K8=L8,"00:00",IF(K8&gt;L8,K8-L8,L8-K8))</f>
        <v>00:00</v>
      </c>
      <c r="O8" s="356"/>
      <c r="P8" s="357"/>
      <c r="Q8" s="58"/>
      <c r="R8" s="58"/>
      <c r="S8" s="9">
        <f>SUM(AD8:AF8)</f>
        <v>0</v>
      </c>
      <c r="T8" s="9">
        <f>SUM(AI8:AK8)</f>
        <v>0</v>
      </c>
      <c r="U8" s="9">
        <f>IF(B8=4,J8,IF(B8=9,J8,"00:00"))</f>
        <v>0</v>
      </c>
      <c r="V8" s="9" t="str">
        <f aca="true" t="shared" si="4" ref="V8:V39">IF(B8=7,"00:00","00:00")</f>
        <v>00:00</v>
      </c>
      <c r="W8" s="9" t="str">
        <f>IF(B8=2,"07:36",IF(B8=3,"03:48","00:00"))</f>
        <v>00:00</v>
      </c>
      <c r="X8" s="38">
        <f>IF(B8=8,1,IF(B8=9,1,0))</f>
        <v>0</v>
      </c>
      <c r="Y8" s="38">
        <f>IF(B8=9,1,0)</f>
        <v>0</v>
      </c>
      <c r="Z8" s="10" t="str">
        <f>IF(B8=1,"07:36",IF(B8=2,"07:36",IF(B8=3,"07:36",IF(B8=6,"07:36",IF(B8=7,"00:00",IF(B8=8,"07:36",IF(B8=9,"07:36",IF(B8=5,"07:36","00:00"))))))))</f>
        <v>00:00</v>
      </c>
      <c r="AA8" s="10" t="str">
        <f>IF(B8=1,"00:00",IF(B8=2,"7:36",IF(B8=3,"03:48",IF(B8=6,"03:48",IF(B8=7,"00:00",IF(B8=8,"07:36",IF(B8=9,"00:00",IF(B8=5,"07:36","00:00"))))))))</f>
        <v>00:00</v>
      </c>
      <c r="AB8" s="11">
        <v>0.9166666666666666</v>
      </c>
      <c r="AC8" s="11">
        <v>0.25</v>
      </c>
      <c r="AD8" s="12">
        <f aca="true" t="shared" si="5" ref="AD8:AD39">IF(D8&lt;AC8,IF(E8&lt;AC8,E8-D8,AC8-D8),"00:00")+IF(E8&gt;AB8,IF(D8&gt;AB8,E8-D8,E8-AB8),"00:00")</f>
        <v>0</v>
      </c>
      <c r="AE8" s="12">
        <f aca="true" t="shared" si="6" ref="AE8:AE39">IF(F8&lt;AC8,IF(G8&lt;AC8,G8-F8,AC8-F8),"00:00")+IF(G8&gt;AB8,IF(F8&gt;AB8,G8-F8,G8-AB8),"00:00")</f>
        <v>0</v>
      </c>
      <c r="AF8" s="12">
        <f aca="true" t="shared" si="7" ref="AF8:AF39">IF(H8&lt;AC8,IF(I8&lt;AC8,I8-H8,AC8-H8),"00:00")+IF(I8&gt;AB8,IF(H8&gt;AB8,I8-H8,I8-AB8),"00:00")</f>
        <v>0</v>
      </c>
      <c r="AG8" s="9">
        <v>0.7916666666666666</v>
      </c>
      <c r="AH8" s="9">
        <v>0.9166666666666666</v>
      </c>
      <c r="AI8" s="9" t="str">
        <f aca="true" t="shared" si="8" ref="AI8:AI39">IF(E8&lt;AG8,"00:00",IF(D8&gt;=AH8,"00:00",(IF(D8&gt;=AG8,IF(E8&lt;AH8,E8-D8,AH8-D8),IF(E8&gt;AH8,AH8-AG8,E8-AG8)))))</f>
        <v>00:00</v>
      </c>
      <c r="AJ8" s="9" t="str">
        <f aca="true" t="shared" si="9" ref="AJ8:AJ39">IF(G8&lt;AG8,"00:00",IF(F8&gt;=AH8,"00:00",(IF(F8&gt;=AG8,IF(G8&lt;AH8,G8-F8,AH8-F8),IF(G8&gt;AH8,AH8-AG8,G8-AG8)))))</f>
        <v>00:00</v>
      </c>
      <c r="AK8" s="9" t="str">
        <f aca="true" t="shared" si="10" ref="AK8:AK39">IF(I8&lt;AG8,"00:00",IF(H8&gt;=AH8,"00:00",(IF(H8&gt;=AG8,IF(I8&lt;AH8,I8-H8,AH8-H8),IF(I8&gt;AH8,AH8-AG8,I8-AG8)))))</f>
        <v>00:00</v>
      </c>
      <c r="AL8" s="125">
        <f>IF(C8="J",E8-D8,IF(E8-D8&lt;zes,E8-D8,IF(E8-D8&lt;vier,E8-D8-dertig,IF(E8-D8&lt;twee,E8-D8-zestig,E8-D8-negentig))))</f>
        <v>0</v>
      </c>
      <c r="AM8" s="125">
        <f>IF(C8="J",G8-F8,IF(G8-F8&lt;zes,G8-F8,IF(G8-F8&lt;vier,G8-F8-dertig,IF(G8-F8&lt;twee,G8-F8-zestig,G8-F8-negentig))))</f>
        <v>0</v>
      </c>
      <c r="AN8" s="125">
        <f>IF(C8="J",I8-H8,IF(I8-H8&lt;zes,I8-H8,IF(I8-H8&lt;vier,I8-H8-dertig,IF(I8-H8&lt;twee,I8-H8-zestig,I8-H8-negentig))))</f>
        <v>0</v>
      </c>
      <c r="AO8" s="125">
        <f>AL8+AM8++AN8+AA8</f>
        <v>0</v>
      </c>
      <c r="AP8" s="55"/>
      <c r="AQ8" s="55"/>
      <c r="AR8" s="55"/>
      <c r="AS8" s="55"/>
      <c r="AT8" s="55"/>
      <c r="AU8" s="55"/>
      <c r="AV8" s="55"/>
      <c r="AW8" s="55"/>
      <c r="AX8" s="55"/>
    </row>
    <row r="9" spans="1:50" ht="12.75">
      <c r="A9" s="193">
        <v>42918</v>
      </c>
      <c r="B9" s="133">
        <v>4</v>
      </c>
      <c r="C9" s="145" t="s">
        <v>117</v>
      </c>
      <c r="D9" s="121"/>
      <c r="E9" s="121"/>
      <c r="F9" s="157"/>
      <c r="G9" s="157"/>
      <c r="H9" s="121"/>
      <c r="I9" s="121"/>
      <c r="J9" s="8">
        <f aca="true" t="shared" si="11" ref="J9:J74">AO9</f>
        <v>0</v>
      </c>
      <c r="K9" s="8">
        <f t="shared" si="0"/>
        <v>0</v>
      </c>
      <c r="L9" s="8">
        <f t="shared" si="1"/>
        <v>0</v>
      </c>
      <c r="M9" s="194" t="str">
        <f t="shared" si="2"/>
        <v>+</v>
      </c>
      <c r="N9" s="195" t="str">
        <f t="shared" si="3"/>
        <v>00:00</v>
      </c>
      <c r="O9" s="356"/>
      <c r="P9" s="357"/>
      <c r="Q9" s="58"/>
      <c r="R9" s="58"/>
      <c r="S9" s="9">
        <f aca="true" t="shared" si="12" ref="S9:S75">SUM(AD9:AF9)</f>
        <v>0</v>
      </c>
      <c r="T9" s="9">
        <f aca="true" t="shared" si="13" ref="T9:T75">SUM(AI9:AK9)</f>
        <v>0</v>
      </c>
      <c r="U9" s="9">
        <f aca="true" t="shared" si="14" ref="U9:U75">IF(B9=4,J9,IF(B9=9,J9,"00:00"))</f>
        <v>0</v>
      </c>
      <c r="V9" s="9" t="str">
        <f t="shared" si="4"/>
        <v>00:00</v>
      </c>
      <c r="W9" s="9">
        <f aca="true" t="shared" si="15" ref="W9:W39">IF(B9=2,"07:36"+W8,IF(B9=3,"03:48"+W8,"00:00"+W8))</f>
        <v>0</v>
      </c>
      <c r="X9" s="38">
        <f aca="true" t="shared" si="16" ref="X9:X75">IF(B9=8,1,IF(B9=9,1,0))</f>
        <v>0</v>
      </c>
      <c r="Y9" s="38">
        <f aca="true" t="shared" si="17" ref="Y9:Y75">IF(B9=9,1,0)</f>
        <v>0</v>
      </c>
      <c r="Z9" s="10" t="str">
        <f aca="true" t="shared" si="18" ref="Z9:Z72">IF(B9=1,"07:36",IF(B9=2,"07:36",IF(B9=3,"07:36",IF(B9=6,"07:36",IF(B9=7,"00:00",IF(B9=8,"07:36",IF(B9=9,"07:36",IF(B9=5,"07:36","00:00"))))))))</f>
        <v>00:00</v>
      </c>
      <c r="AA9" s="10" t="str">
        <f aca="true" t="shared" si="19" ref="AA9:AA72">IF(B9=1,"00:00",IF(B9=2,"7:36",IF(B9=3,"03:48",IF(B9=6,"03:48",IF(B9=7,"00:00",IF(B9=8,"07:36",IF(B9=9,"00:00",IF(B9=5,"07:36","00:00"))))))))</f>
        <v>00:00</v>
      </c>
      <c r="AB9" s="11">
        <v>0.9166666666666666</v>
      </c>
      <c r="AC9" s="11">
        <v>0.25</v>
      </c>
      <c r="AD9" s="12">
        <f t="shared" si="5"/>
        <v>0</v>
      </c>
      <c r="AE9" s="12">
        <f t="shared" si="6"/>
        <v>0</v>
      </c>
      <c r="AF9" s="12">
        <f t="shared" si="7"/>
        <v>0</v>
      </c>
      <c r="AG9" s="9">
        <v>0.7916666666666666</v>
      </c>
      <c r="AH9" s="9">
        <v>0.9166666666666666</v>
      </c>
      <c r="AI9" s="9" t="str">
        <f t="shared" si="8"/>
        <v>00:00</v>
      </c>
      <c r="AJ9" s="9" t="str">
        <f t="shared" si="9"/>
        <v>00:00</v>
      </c>
      <c r="AK9" s="9" t="str">
        <f t="shared" si="10"/>
        <v>00:00</v>
      </c>
      <c r="AL9" s="125">
        <f aca="true" t="shared" si="20" ref="AL9:AL75">IF(C9="J",E9-D9,IF(E9-D9&lt;zes,E9-D9,IF(E9-D9&lt;vier,E9-D9-dertig,IF(E9-D9&lt;twee,E9-D9-zestig,E9-D9-negentig))))</f>
        <v>0</v>
      </c>
      <c r="AM9" s="125">
        <f aca="true" t="shared" si="21" ref="AM9:AM75">IF(C9="J",G9-F9,IF(G9-F9&lt;zes,G9-F9,IF(G9-F9&lt;vier,G9-F9-dertig,IF(G9-F9&lt;twee,G9-F9-zestig,G9-F9-negentig))))</f>
        <v>0</v>
      </c>
      <c r="AN9" s="125">
        <f aca="true" t="shared" si="22" ref="AN9:AN75">IF(C9="J",I9-H9,IF(I9-H9&lt;zes,I9-H9,IF(I9-H9&lt;vier,I9-H9-dertig,IF(I9-H9&lt;twee,I9-H9-zestig,I9-H9-negentig))))</f>
        <v>0</v>
      </c>
      <c r="AO9" s="125">
        <f aca="true" t="shared" si="23" ref="AO9:AO75">AL9+AM9++AN9+AA9</f>
        <v>0</v>
      </c>
      <c r="AP9" s="55"/>
      <c r="AQ9" s="55"/>
      <c r="AR9" s="55"/>
      <c r="AS9" s="55"/>
      <c r="AT9" s="55"/>
      <c r="AU9" s="55"/>
      <c r="AV9" s="55"/>
      <c r="AW9" s="55"/>
      <c r="AX9" s="55"/>
    </row>
    <row r="10" spans="1:50" ht="12.75">
      <c r="A10" s="193">
        <v>42919</v>
      </c>
      <c r="B10" s="133">
        <v>1</v>
      </c>
      <c r="C10" s="145" t="s">
        <v>117</v>
      </c>
      <c r="D10" s="121"/>
      <c r="E10" s="121"/>
      <c r="F10" s="121"/>
      <c r="G10" s="121"/>
      <c r="H10" s="121"/>
      <c r="I10" s="121"/>
      <c r="J10" s="8">
        <f t="shared" si="11"/>
        <v>0</v>
      </c>
      <c r="K10" s="8">
        <f t="shared" si="0"/>
        <v>0</v>
      </c>
      <c r="L10" s="8">
        <f t="shared" si="1"/>
        <v>0.31666666666666665</v>
      </c>
      <c r="M10" s="194" t="str">
        <f t="shared" si="2"/>
        <v>-</v>
      </c>
      <c r="N10" s="195">
        <f t="shared" si="3"/>
        <v>0.31666666666666665</v>
      </c>
      <c r="O10" s="356"/>
      <c r="P10" s="357"/>
      <c r="Q10" s="58"/>
      <c r="R10" s="58"/>
      <c r="S10" s="9">
        <f t="shared" si="12"/>
        <v>0</v>
      </c>
      <c r="T10" s="9">
        <f t="shared" si="13"/>
        <v>0</v>
      </c>
      <c r="U10" s="9" t="str">
        <f t="shared" si="14"/>
        <v>00:00</v>
      </c>
      <c r="V10" s="9" t="str">
        <f t="shared" si="4"/>
        <v>00:00</v>
      </c>
      <c r="W10" s="9">
        <f t="shared" si="15"/>
        <v>0</v>
      </c>
      <c r="X10" s="38">
        <f t="shared" si="16"/>
        <v>0</v>
      </c>
      <c r="Y10" s="38">
        <f t="shared" si="17"/>
        <v>0</v>
      </c>
      <c r="Z10" s="10" t="str">
        <f t="shared" si="18"/>
        <v>07:36</v>
      </c>
      <c r="AA10" s="10" t="str">
        <f t="shared" si="19"/>
        <v>00:00</v>
      </c>
      <c r="AB10" s="11">
        <v>0.9166666666666666</v>
      </c>
      <c r="AC10" s="11">
        <v>0.25</v>
      </c>
      <c r="AD10" s="12">
        <f t="shared" si="5"/>
        <v>0</v>
      </c>
      <c r="AE10" s="12">
        <f t="shared" si="6"/>
        <v>0</v>
      </c>
      <c r="AF10" s="12">
        <f t="shared" si="7"/>
        <v>0</v>
      </c>
      <c r="AG10" s="9">
        <v>0.7916666666666666</v>
      </c>
      <c r="AH10" s="9">
        <v>0.9166666666666666</v>
      </c>
      <c r="AI10" s="9" t="str">
        <f t="shared" si="8"/>
        <v>00:00</v>
      </c>
      <c r="AJ10" s="9" t="str">
        <f t="shared" si="9"/>
        <v>00:00</v>
      </c>
      <c r="AK10" s="9" t="str">
        <f t="shared" si="10"/>
        <v>00:00</v>
      </c>
      <c r="AL10" s="125">
        <f t="shared" si="20"/>
        <v>0</v>
      </c>
      <c r="AM10" s="125">
        <f t="shared" si="21"/>
        <v>0</v>
      </c>
      <c r="AN10" s="125">
        <f t="shared" si="22"/>
        <v>0</v>
      </c>
      <c r="AO10" s="125">
        <f t="shared" si="23"/>
        <v>0</v>
      </c>
      <c r="AP10" s="55"/>
      <c r="AQ10" s="55"/>
      <c r="AR10" s="55"/>
      <c r="AS10" s="55"/>
      <c r="AT10" s="55"/>
      <c r="AU10" s="55"/>
      <c r="AV10" s="55"/>
      <c r="AW10" s="55"/>
      <c r="AX10" s="55"/>
    </row>
    <row r="11" spans="1:50" ht="12.75">
      <c r="A11" s="193">
        <v>42920</v>
      </c>
      <c r="B11" s="133">
        <v>1</v>
      </c>
      <c r="C11" s="145" t="s">
        <v>117</v>
      </c>
      <c r="D11" s="121"/>
      <c r="E11" s="121"/>
      <c r="F11" s="121"/>
      <c r="G11" s="121"/>
      <c r="H11" s="121"/>
      <c r="I11" s="121"/>
      <c r="J11" s="8">
        <f t="shared" si="11"/>
        <v>0</v>
      </c>
      <c r="K11" s="8">
        <f t="shared" si="0"/>
        <v>0</v>
      </c>
      <c r="L11" s="8">
        <f t="shared" si="1"/>
        <v>0.6333333333333333</v>
      </c>
      <c r="M11" s="194" t="str">
        <f t="shared" si="2"/>
        <v>-</v>
      </c>
      <c r="N11" s="195">
        <f t="shared" si="3"/>
        <v>0.6333333333333333</v>
      </c>
      <c r="O11" s="356"/>
      <c r="P11" s="357"/>
      <c r="Q11" s="58"/>
      <c r="R11" s="58"/>
      <c r="S11" s="9">
        <f t="shared" si="12"/>
        <v>0</v>
      </c>
      <c r="T11" s="9">
        <f t="shared" si="13"/>
        <v>0</v>
      </c>
      <c r="U11" s="9" t="str">
        <f t="shared" si="14"/>
        <v>00:00</v>
      </c>
      <c r="V11" s="9" t="str">
        <f t="shared" si="4"/>
        <v>00:00</v>
      </c>
      <c r="W11" s="9">
        <f t="shared" si="15"/>
        <v>0</v>
      </c>
      <c r="X11" s="38">
        <f t="shared" si="16"/>
        <v>0</v>
      </c>
      <c r="Y11" s="38">
        <f t="shared" si="17"/>
        <v>0</v>
      </c>
      <c r="Z11" s="10" t="str">
        <f t="shared" si="18"/>
        <v>07:36</v>
      </c>
      <c r="AA11" s="10" t="str">
        <f t="shared" si="19"/>
        <v>00:00</v>
      </c>
      <c r="AB11" s="11">
        <v>0.9166666666666666</v>
      </c>
      <c r="AC11" s="11">
        <v>0.25</v>
      </c>
      <c r="AD11" s="12">
        <f t="shared" si="5"/>
        <v>0</v>
      </c>
      <c r="AE11" s="12">
        <f t="shared" si="6"/>
        <v>0</v>
      </c>
      <c r="AF11" s="12">
        <f t="shared" si="7"/>
        <v>0</v>
      </c>
      <c r="AG11" s="9">
        <v>0.7916666666666666</v>
      </c>
      <c r="AH11" s="9">
        <v>0.9166666666666666</v>
      </c>
      <c r="AI11" s="9" t="str">
        <f t="shared" si="8"/>
        <v>00:00</v>
      </c>
      <c r="AJ11" s="9" t="str">
        <f t="shared" si="9"/>
        <v>00:00</v>
      </c>
      <c r="AK11" s="9" t="str">
        <f t="shared" si="10"/>
        <v>00:00</v>
      </c>
      <c r="AL11" s="125">
        <f t="shared" si="20"/>
        <v>0</v>
      </c>
      <c r="AM11" s="125">
        <f t="shared" si="21"/>
        <v>0</v>
      </c>
      <c r="AN11" s="125">
        <f t="shared" si="22"/>
        <v>0</v>
      </c>
      <c r="AO11" s="125">
        <f t="shared" si="23"/>
        <v>0</v>
      </c>
      <c r="AP11" s="55"/>
      <c r="AQ11" s="55"/>
      <c r="AR11" s="55"/>
      <c r="AS11" s="55"/>
      <c r="AT11" s="55"/>
      <c r="AU11" s="55"/>
      <c r="AV11" s="55"/>
      <c r="AW11" s="55"/>
      <c r="AX11" s="55"/>
    </row>
    <row r="12" spans="1:50" ht="12.75">
      <c r="A12" s="193">
        <v>42921</v>
      </c>
      <c r="B12" s="133">
        <v>1</v>
      </c>
      <c r="C12" s="145" t="s">
        <v>117</v>
      </c>
      <c r="D12" s="121"/>
      <c r="E12" s="121"/>
      <c r="F12" s="121"/>
      <c r="G12" s="121"/>
      <c r="H12" s="121"/>
      <c r="I12" s="121"/>
      <c r="J12" s="8">
        <f t="shared" si="11"/>
        <v>0</v>
      </c>
      <c r="K12" s="8">
        <f t="shared" si="0"/>
        <v>0</v>
      </c>
      <c r="L12" s="8">
        <f t="shared" si="1"/>
        <v>0.95</v>
      </c>
      <c r="M12" s="194" t="str">
        <f t="shared" si="2"/>
        <v>-</v>
      </c>
      <c r="N12" s="195">
        <f t="shared" si="3"/>
        <v>0.95</v>
      </c>
      <c r="O12" s="356"/>
      <c r="P12" s="357"/>
      <c r="Q12" s="58"/>
      <c r="R12" s="58"/>
      <c r="S12" s="9">
        <f t="shared" si="12"/>
        <v>0</v>
      </c>
      <c r="T12" s="9">
        <f t="shared" si="13"/>
        <v>0</v>
      </c>
      <c r="U12" s="9" t="str">
        <f t="shared" si="14"/>
        <v>00:00</v>
      </c>
      <c r="V12" s="9" t="str">
        <f t="shared" si="4"/>
        <v>00:00</v>
      </c>
      <c r="W12" s="9">
        <f t="shared" si="15"/>
        <v>0</v>
      </c>
      <c r="X12" s="38">
        <f t="shared" si="16"/>
        <v>0</v>
      </c>
      <c r="Y12" s="38">
        <f t="shared" si="17"/>
        <v>0</v>
      </c>
      <c r="Z12" s="10" t="str">
        <f t="shared" si="18"/>
        <v>07:36</v>
      </c>
      <c r="AA12" s="10" t="str">
        <f t="shared" si="19"/>
        <v>00:00</v>
      </c>
      <c r="AB12" s="11">
        <v>0.9166666666666666</v>
      </c>
      <c r="AC12" s="11">
        <v>0.25</v>
      </c>
      <c r="AD12" s="12">
        <f t="shared" si="5"/>
        <v>0</v>
      </c>
      <c r="AE12" s="12">
        <f t="shared" si="6"/>
        <v>0</v>
      </c>
      <c r="AF12" s="12">
        <f t="shared" si="7"/>
        <v>0</v>
      </c>
      <c r="AG12" s="9">
        <v>0.7916666666666666</v>
      </c>
      <c r="AH12" s="9">
        <v>0.9166666666666666</v>
      </c>
      <c r="AI12" s="9" t="str">
        <f t="shared" si="8"/>
        <v>00:00</v>
      </c>
      <c r="AJ12" s="9" t="str">
        <f t="shared" si="9"/>
        <v>00:00</v>
      </c>
      <c r="AK12" s="9" t="str">
        <f t="shared" si="10"/>
        <v>00:00</v>
      </c>
      <c r="AL12" s="125">
        <f t="shared" si="20"/>
        <v>0</v>
      </c>
      <c r="AM12" s="125">
        <f t="shared" si="21"/>
        <v>0</v>
      </c>
      <c r="AN12" s="125">
        <f t="shared" si="22"/>
        <v>0</v>
      </c>
      <c r="AO12" s="125">
        <f t="shared" si="23"/>
        <v>0</v>
      </c>
      <c r="AP12" s="55"/>
      <c r="AQ12" s="55"/>
      <c r="AR12" s="55"/>
      <c r="AS12" s="55"/>
      <c r="AT12" s="55"/>
      <c r="AU12" s="55"/>
      <c r="AV12" s="55"/>
      <c r="AW12" s="55"/>
      <c r="AX12" s="55"/>
    </row>
    <row r="13" spans="1:50" ht="12.75">
      <c r="A13" s="193">
        <v>42922</v>
      </c>
      <c r="B13" s="133">
        <v>1</v>
      </c>
      <c r="C13" s="145" t="s">
        <v>117</v>
      </c>
      <c r="D13" s="121"/>
      <c r="E13" s="121"/>
      <c r="F13" s="121"/>
      <c r="G13" s="121"/>
      <c r="H13" s="121"/>
      <c r="I13" s="121"/>
      <c r="J13" s="8">
        <f t="shared" si="11"/>
        <v>0</v>
      </c>
      <c r="K13" s="8">
        <f t="shared" si="0"/>
        <v>0</v>
      </c>
      <c r="L13" s="8">
        <f t="shared" si="1"/>
        <v>1.2666666666666666</v>
      </c>
      <c r="M13" s="194" t="str">
        <f t="shared" si="2"/>
        <v>-</v>
      </c>
      <c r="N13" s="195">
        <f t="shared" si="3"/>
        <v>1.2666666666666666</v>
      </c>
      <c r="O13" s="356"/>
      <c r="P13" s="357"/>
      <c r="Q13" s="58"/>
      <c r="R13" s="58"/>
      <c r="S13" s="9">
        <f t="shared" si="12"/>
        <v>0</v>
      </c>
      <c r="T13" s="9">
        <f t="shared" si="13"/>
        <v>0</v>
      </c>
      <c r="U13" s="9" t="str">
        <f t="shared" si="14"/>
        <v>00:00</v>
      </c>
      <c r="V13" s="9" t="str">
        <f t="shared" si="4"/>
        <v>00:00</v>
      </c>
      <c r="W13" s="9">
        <f t="shared" si="15"/>
        <v>0</v>
      </c>
      <c r="X13" s="38">
        <f t="shared" si="16"/>
        <v>0</v>
      </c>
      <c r="Y13" s="38">
        <f t="shared" si="17"/>
        <v>0</v>
      </c>
      <c r="Z13" s="10" t="str">
        <f t="shared" si="18"/>
        <v>07:36</v>
      </c>
      <c r="AA13" s="10" t="str">
        <f t="shared" si="19"/>
        <v>00:00</v>
      </c>
      <c r="AB13" s="11">
        <v>0.9166666666666666</v>
      </c>
      <c r="AC13" s="11">
        <v>0.25</v>
      </c>
      <c r="AD13" s="12">
        <f t="shared" si="5"/>
        <v>0</v>
      </c>
      <c r="AE13" s="12">
        <f t="shared" si="6"/>
        <v>0</v>
      </c>
      <c r="AF13" s="12">
        <f t="shared" si="7"/>
        <v>0</v>
      </c>
      <c r="AG13" s="9">
        <v>0.7916666666666666</v>
      </c>
      <c r="AH13" s="9">
        <v>0.9166666666666666</v>
      </c>
      <c r="AI13" s="9" t="str">
        <f t="shared" si="8"/>
        <v>00:00</v>
      </c>
      <c r="AJ13" s="9" t="str">
        <f t="shared" si="9"/>
        <v>00:00</v>
      </c>
      <c r="AK13" s="9" t="str">
        <f t="shared" si="10"/>
        <v>00:00</v>
      </c>
      <c r="AL13" s="125">
        <f t="shared" si="20"/>
        <v>0</v>
      </c>
      <c r="AM13" s="125">
        <f t="shared" si="21"/>
        <v>0</v>
      </c>
      <c r="AN13" s="125">
        <f t="shared" si="22"/>
        <v>0</v>
      </c>
      <c r="AO13" s="125">
        <f t="shared" si="23"/>
        <v>0</v>
      </c>
      <c r="AP13" s="55"/>
      <c r="AQ13" s="55"/>
      <c r="AR13" s="55"/>
      <c r="AS13" s="55"/>
      <c r="AT13" s="55"/>
      <c r="AU13" s="55"/>
      <c r="AV13" s="55"/>
      <c r="AW13" s="55"/>
      <c r="AX13" s="55"/>
    </row>
    <row r="14" spans="1:50" ht="12.75">
      <c r="A14" s="193">
        <v>42923</v>
      </c>
      <c r="B14" s="133">
        <v>1</v>
      </c>
      <c r="C14" s="145" t="s">
        <v>117</v>
      </c>
      <c r="D14" s="121"/>
      <c r="E14" s="121"/>
      <c r="F14" s="121"/>
      <c r="G14" s="121"/>
      <c r="H14" s="121"/>
      <c r="I14" s="121"/>
      <c r="J14" s="8">
        <f t="shared" si="11"/>
        <v>0</v>
      </c>
      <c r="K14" s="8">
        <f t="shared" si="0"/>
        <v>0</v>
      </c>
      <c r="L14" s="8">
        <f t="shared" si="1"/>
        <v>1.5833333333333333</v>
      </c>
      <c r="M14" s="194" t="str">
        <f t="shared" si="2"/>
        <v>-</v>
      </c>
      <c r="N14" s="195">
        <f t="shared" si="3"/>
        <v>1.5833333333333333</v>
      </c>
      <c r="O14" s="356"/>
      <c r="P14" s="357"/>
      <c r="Q14" s="58"/>
      <c r="R14" s="58"/>
      <c r="S14" s="9">
        <f t="shared" si="12"/>
        <v>0</v>
      </c>
      <c r="T14" s="9">
        <f t="shared" si="13"/>
        <v>0</v>
      </c>
      <c r="U14" s="9" t="str">
        <f t="shared" si="14"/>
        <v>00:00</v>
      </c>
      <c r="V14" s="9" t="str">
        <f t="shared" si="4"/>
        <v>00:00</v>
      </c>
      <c r="W14" s="9">
        <f t="shared" si="15"/>
        <v>0</v>
      </c>
      <c r="X14" s="38">
        <f t="shared" si="16"/>
        <v>0</v>
      </c>
      <c r="Y14" s="38">
        <f t="shared" si="17"/>
        <v>0</v>
      </c>
      <c r="Z14" s="10" t="str">
        <f t="shared" si="18"/>
        <v>07:36</v>
      </c>
      <c r="AA14" s="10" t="str">
        <f t="shared" si="19"/>
        <v>00:00</v>
      </c>
      <c r="AB14" s="11">
        <v>0.9166666666666666</v>
      </c>
      <c r="AC14" s="11">
        <v>0.25</v>
      </c>
      <c r="AD14" s="12">
        <f t="shared" si="5"/>
        <v>0</v>
      </c>
      <c r="AE14" s="12">
        <f t="shared" si="6"/>
        <v>0</v>
      </c>
      <c r="AF14" s="12">
        <f t="shared" si="7"/>
        <v>0</v>
      </c>
      <c r="AG14" s="9">
        <v>0.7916666666666666</v>
      </c>
      <c r="AH14" s="9">
        <v>0.9166666666666666</v>
      </c>
      <c r="AI14" s="9" t="str">
        <f t="shared" si="8"/>
        <v>00:00</v>
      </c>
      <c r="AJ14" s="9" t="str">
        <f t="shared" si="9"/>
        <v>00:00</v>
      </c>
      <c r="AK14" s="9" t="str">
        <f t="shared" si="10"/>
        <v>00:00</v>
      </c>
      <c r="AL14" s="125">
        <f t="shared" si="20"/>
        <v>0</v>
      </c>
      <c r="AM14" s="125">
        <f t="shared" si="21"/>
        <v>0</v>
      </c>
      <c r="AN14" s="125">
        <f t="shared" si="22"/>
        <v>0</v>
      </c>
      <c r="AO14" s="125">
        <f t="shared" si="23"/>
        <v>0</v>
      </c>
      <c r="AP14" s="55"/>
      <c r="AQ14" s="55"/>
      <c r="AR14" s="55"/>
      <c r="AS14" s="55"/>
      <c r="AT14" s="55"/>
      <c r="AU14" s="55"/>
      <c r="AV14" s="55"/>
      <c r="AW14" s="55"/>
      <c r="AX14" s="55"/>
    </row>
    <row r="15" spans="1:50" ht="12.75">
      <c r="A15" s="193">
        <v>42924</v>
      </c>
      <c r="B15" s="133">
        <v>4</v>
      </c>
      <c r="C15" s="145" t="s">
        <v>117</v>
      </c>
      <c r="D15" s="121"/>
      <c r="E15" s="121"/>
      <c r="F15" s="157"/>
      <c r="G15" s="157"/>
      <c r="H15" s="121"/>
      <c r="I15" s="121"/>
      <c r="J15" s="8">
        <f t="shared" si="11"/>
        <v>0</v>
      </c>
      <c r="K15" s="8">
        <f t="shared" si="0"/>
        <v>0</v>
      </c>
      <c r="L15" s="8">
        <f t="shared" si="1"/>
        <v>1.5833333333333333</v>
      </c>
      <c r="M15" s="194" t="str">
        <f t="shared" si="2"/>
        <v>-</v>
      </c>
      <c r="N15" s="195">
        <f t="shared" si="3"/>
        <v>1.5833333333333333</v>
      </c>
      <c r="O15" s="356"/>
      <c r="P15" s="357"/>
      <c r="Q15" s="58"/>
      <c r="R15" s="58"/>
      <c r="S15" s="9">
        <f t="shared" si="12"/>
        <v>0</v>
      </c>
      <c r="T15" s="9">
        <f t="shared" si="13"/>
        <v>0</v>
      </c>
      <c r="U15" s="9">
        <f t="shared" si="14"/>
        <v>0</v>
      </c>
      <c r="V15" s="9" t="str">
        <f t="shared" si="4"/>
        <v>00:00</v>
      </c>
      <c r="W15" s="9">
        <f t="shared" si="15"/>
        <v>0</v>
      </c>
      <c r="X15" s="38">
        <f t="shared" si="16"/>
        <v>0</v>
      </c>
      <c r="Y15" s="38">
        <f t="shared" si="17"/>
        <v>0</v>
      </c>
      <c r="Z15" s="10" t="str">
        <f t="shared" si="18"/>
        <v>00:00</v>
      </c>
      <c r="AA15" s="10" t="str">
        <f t="shared" si="19"/>
        <v>00:00</v>
      </c>
      <c r="AB15" s="11">
        <v>0.9166666666666666</v>
      </c>
      <c r="AC15" s="11">
        <v>0.25</v>
      </c>
      <c r="AD15" s="12">
        <f t="shared" si="5"/>
        <v>0</v>
      </c>
      <c r="AE15" s="12">
        <f t="shared" si="6"/>
        <v>0</v>
      </c>
      <c r="AF15" s="12">
        <f t="shared" si="7"/>
        <v>0</v>
      </c>
      <c r="AG15" s="9">
        <v>0.7916666666666666</v>
      </c>
      <c r="AH15" s="9">
        <v>0.9166666666666666</v>
      </c>
      <c r="AI15" s="9" t="str">
        <f t="shared" si="8"/>
        <v>00:00</v>
      </c>
      <c r="AJ15" s="9" t="str">
        <f t="shared" si="9"/>
        <v>00:00</v>
      </c>
      <c r="AK15" s="9" t="str">
        <f t="shared" si="10"/>
        <v>00:00</v>
      </c>
      <c r="AL15" s="125">
        <f t="shared" si="20"/>
        <v>0</v>
      </c>
      <c r="AM15" s="125">
        <f t="shared" si="21"/>
        <v>0</v>
      </c>
      <c r="AN15" s="125">
        <f t="shared" si="22"/>
        <v>0</v>
      </c>
      <c r="AO15" s="125">
        <f t="shared" si="23"/>
        <v>0</v>
      </c>
      <c r="AP15" s="55"/>
      <c r="AQ15" s="55"/>
      <c r="AR15" s="55"/>
      <c r="AS15" s="55"/>
      <c r="AT15" s="55"/>
      <c r="AU15" s="55"/>
      <c r="AV15" s="55"/>
      <c r="AW15" s="55"/>
      <c r="AX15" s="55"/>
    </row>
    <row r="16" spans="1:50" ht="12.75">
      <c r="A16" s="193">
        <v>42925</v>
      </c>
      <c r="B16" s="133">
        <v>4</v>
      </c>
      <c r="C16" s="145" t="s">
        <v>117</v>
      </c>
      <c r="D16" s="121"/>
      <c r="E16" s="121"/>
      <c r="F16" s="157"/>
      <c r="G16" s="157"/>
      <c r="H16" s="121"/>
      <c r="I16" s="121"/>
      <c r="J16" s="8">
        <f t="shared" si="11"/>
        <v>0</v>
      </c>
      <c r="K16" s="8">
        <f t="shared" si="0"/>
        <v>0</v>
      </c>
      <c r="L16" s="8">
        <f t="shared" si="1"/>
        <v>1.5833333333333333</v>
      </c>
      <c r="M16" s="194" t="str">
        <f t="shared" si="2"/>
        <v>-</v>
      </c>
      <c r="N16" s="195">
        <f t="shared" si="3"/>
        <v>1.5833333333333333</v>
      </c>
      <c r="O16" s="356"/>
      <c r="P16" s="357"/>
      <c r="Q16" s="58"/>
      <c r="R16" s="58"/>
      <c r="S16" s="9">
        <f t="shared" si="12"/>
        <v>0</v>
      </c>
      <c r="T16" s="9">
        <f t="shared" si="13"/>
        <v>0</v>
      </c>
      <c r="U16" s="9">
        <f t="shared" si="14"/>
        <v>0</v>
      </c>
      <c r="V16" s="9" t="str">
        <f t="shared" si="4"/>
        <v>00:00</v>
      </c>
      <c r="W16" s="9">
        <f t="shared" si="15"/>
        <v>0</v>
      </c>
      <c r="X16" s="38">
        <f t="shared" si="16"/>
        <v>0</v>
      </c>
      <c r="Y16" s="38">
        <f t="shared" si="17"/>
        <v>0</v>
      </c>
      <c r="Z16" s="10" t="str">
        <f t="shared" si="18"/>
        <v>00:00</v>
      </c>
      <c r="AA16" s="10" t="str">
        <f t="shared" si="19"/>
        <v>00:00</v>
      </c>
      <c r="AB16" s="11">
        <v>0.9166666666666666</v>
      </c>
      <c r="AC16" s="11">
        <v>0.25</v>
      </c>
      <c r="AD16" s="12">
        <f t="shared" si="5"/>
        <v>0</v>
      </c>
      <c r="AE16" s="12">
        <f t="shared" si="6"/>
        <v>0</v>
      </c>
      <c r="AF16" s="12">
        <f t="shared" si="7"/>
        <v>0</v>
      </c>
      <c r="AG16" s="9">
        <v>0.7916666666666666</v>
      </c>
      <c r="AH16" s="9">
        <v>0.9166666666666666</v>
      </c>
      <c r="AI16" s="9" t="str">
        <f t="shared" si="8"/>
        <v>00:00</v>
      </c>
      <c r="AJ16" s="9" t="str">
        <f t="shared" si="9"/>
        <v>00:00</v>
      </c>
      <c r="AK16" s="9" t="str">
        <f t="shared" si="10"/>
        <v>00:00</v>
      </c>
      <c r="AL16" s="125">
        <f t="shared" si="20"/>
        <v>0</v>
      </c>
      <c r="AM16" s="125">
        <f t="shared" si="21"/>
        <v>0</v>
      </c>
      <c r="AN16" s="125">
        <f t="shared" si="22"/>
        <v>0</v>
      </c>
      <c r="AO16" s="125">
        <f t="shared" si="23"/>
        <v>0</v>
      </c>
      <c r="AP16" s="55"/>
      <c r="AQ16" s="55"/>
      <c r="AR16" s="55"/>
      <c r="AS16" s="55"/>
      <c r="AT16" s="55"/>
      <c r="AU16" s="55"/>
      <c r="AV16" s="55"/>
      <c r="AW16" s="55"/>
      <c r="AX16" s="55"/>
    </row>
    <row r="17" spans="1:50" ht="12.75">
      <c r="A17" s="193">
        <v>42926</v>
      </c>
      <c r="B17" s="133">
        <v>1</v>
      </c>
      <c r="C17" s="145" t="s">
        <v>117</v>
      </c>
      <c r="D17" s="121"/>
      <c r="E17" s="121"/>
      <c r="F17" s="121"/>
      <c r="G17" s="121"/>
      <c r="H17" s="121"/>
      <c r="I17" s="121"/>
      <c r="J17" s="8">
        <f t="shared" si="11"/>
        <v>0</v>
      </c>
      <c r="K17" s="8">
        <f t="shared" si="0"/>
        <v>0</v>
      </c>
      <c r="L17" s="8">
        <f t="shared" si="1"/>
        <v>1.9</v>
      </c>
      <c r="M17" s="194" t="str">
        <f t="shared" si="2"/>
        <v>-</v>
      </c>
      <c r="N17" s="195">
        <f t="shared" si="3"/>
        <v>1.9</v>
      </c>
      <c r="O17" s="356"/>
      <c r="P17" s="357"/>
      <c r="Q17" s="58"/>
      <c r="R17" s="58"/>
      <c r="S17" s="9">
        <f t="shared" si="12"/>
        <v>0</v>
      </c>
      <c r="T17" s="9">
        <f t="shared" si="13"/>
        <v>0</v>
      </c>
      <c r="U17" s="9" t="str">
        <f t="shared" si="14"/>
        <v>00:00</v>
      </c>
      <c r="V17" s="9" t="str">
        <f t="shared" si="4"/>
        <v>00:00</v>
      </c>
      <c r="W17" s="9">
        <f t="shared" si="15"/>
        <v>0</v>
      </c>
      <c r="X17" s="38">
        <f t="shared" si="16"/>
        <v>0</v>
      </c>
      <c r="Y17" s="38">
        <f t="shared" si="17"/>
        <v>0</v>
      </c>
      <c r="Z17" s="10" t="str">
        <f t="shared" si="18"/>
        <v>07:36</v>
      </c>
      <c r="AA17" s="10" t="str">
        <f t="shared" si="19"/>
        <v>00:00</v>
      </c>
      <c r="AB17" s="11">
        <v>0.9166666666666666</v>
      </c>
      <c r="AC17" s="11">
        <v>0.25</v>
      </c>
      <c r="AD17" s="12">
        <f t="shared" si="5"/>
        <v>0</v>
      </c>
      <c r="AE17" s="12">
        <f t="shared" si="6"/>
        <v>0</v>
      </c>
      <c r="AF17" s="12">
        <f t="shared" si="7"/>
        <v>0</v>
      </c>
      <c r="AG17" s="9">
        <v>0.7916666666666666</v>
      </c>
      <c r="AH17" s="9">
        <v>0.9166666666666666</v>
      </c>
      <c r="AI17" s="9" t="str">
        <f t="shared" si="8"/>
        <v>00:00</v>
      </c>
      <c r="AJ17" s="9" t="str">
        <f t="shared" si="9"/>
        <v>00:00</v>
      </c>
      <c r="AK17" s="9" t="str">
        <f t="shared" si="10"/>
        <v>00:00</v>
      </c>
      <c r="AL17" s="125">
        <f t="shared" si="20"/>
        <v>0</v>
      </c>
      <c r="AM17" s="125">
        <f t="shared" si="21"/>
        <v>0</v>
      </c>
      <c r="AN17" s="125">
        <f t="shared" si="22"/>
        <v>0</v>
      </c>
      <c r="AO17" s="125">
        <f t="shared" si="23"/>
        <v>0</v>
      </c>
      <c r="AP17" s="55"/>
      <c r="AQ17" s="55"/>
      <c r="AR17" s="55"/>
      <c r="AS17" s="55"/>
      <c r="AT17" s="55"/>
      <c r="AU17" s="55"/>
      <c r="AV17" s="55"/>
      <c r="AW17" s="55"/>
      <c r="AX17" s="55"/>
    </row>
    <row r="18" spans="1:50" ht="12.75">
      <c r="A18" s="193">
        <v>42927</v>
      </c>
      <c r="B18" s="133">
        <v>1</v>
      </c>
      <c r="C18" s="145" t="s">
        <v>117</v>
      </c>
      <c r="D18" s="121"/>
      <c r="E18" s="121"/>
      <c r="F18" s="121"/>
      <c r="G18" s="121"/>
      <c r="H18" s="121"/>
      <c r="I18" s="121"/>
      <c r="J18" s="8">
        <f t="shared" si="11"/>
        <v>0</v>
      </c>
      <c r="K18" s="8">
        <f t="shared" si="0"/>
        <v>0</v>
      </c>
      <c r="L18" s="8">
        <f t="shared" si="1"/>
        <v>2.216666666666667</v>
      </c>
      <c r="M18" s="194" t="str">
        <f t="shared" si="2"/>
        <v>-</v>
      </c>
      <c r="N18" s="195">
        <f t="shared" si="3"/>
        <v>2.216666666666667</v>
      </c>
      <c r="O18" s="356"/>
      <c r="P18" s="357"/>
      <c r="Q18" s="58"/>
      <c r="R18" s="58"/>
      <c r="S18" s="9">
        <f t="shared" si="12"/>
        <v>0</v>
      </c>
      <c r="T18" s="9">
        <f t="shared" si="13"/>
        <v>0</v>
      </c>
      <c r="U18" s="9" t="str">
        <f t="shared" si="14"/>
        <v>00:00</v>
      </c>
      <c r="V18" s="9" t="str">
        <f t="shared" si="4"/>
        <v>00:00</v>
      </c>
      <c r="W18" s="9">
        <f t="shared" si="15"/>
        <v>0</v>
      </c>
      <c r="X18" s="38">
        <f t="shared" si="16"/>
        <v>0</v>
      </c>
      <c r="Y18" s="38">
        <f t="shared" si="17"/>
        <v>0</v>
      </c>
      <c r="Z18" s="10" t="str">
        <f t="shared" si="18"/>
        <v>07:36</v>
      </c>
      <c r="AA18" s="10" t="str">
        <f t="shared" si="19"/>
        <v>00:00</v>
      </c>
      <c r="AB18" s="11">
        <v>0.9166666666666666</v>
      </c>
      <c r="AC18" s="11">
        <v>0.25</v>
      </c>
      <c r="AD18" s="12">
        <f t="shared" si="5"/>
        <v>0</v>
      </c>
      <c r="AE18" s="12">
        <f t="shared" si="6"/>
        <v>0</v>
      </c>
      <c r="AF18" s="12">
        <f t="shared" si="7"/>
        <v>0</v>
      </c>
      <c r="AG18" s="9">
        <v>0.7916666666666666</v>
      </c>
      <c r="AH18" s="9">
        <v>0.9166666666666666</v>
      </c>
      <c r="AI18" s="9" t="str">
        <f t="shared" si="8"/>
        <v>00:00</v>
      </c>
      <c r="AJ18" s="9" t="str">
        <f t="shared" si="9"/>
        <v>00:00</v>
      </c>
      <c r="AK18" s="9" t="str">
        <f t="shared" si="10"/>
        <v>00:00</v>
      </c>
      <c r="AL18" s="125">
        <f t="shared" si="20"/>
        <v>0</v>
      </c>
      <c r="AM18" s="125">
        <f t="shared" si="21"/>
        <v>0</v>
      </c>
      <c r="AN18" s="125">
        <f t="shared" si="22"/>
        <v>0</v>
      </c>
      <c r="AO18" s="125">
        <f t="shared" si="23"/>
        <v>0</v>
      </c>
      <c r="AP18" s="55"/>
      <c r="AQ18" s="55"/>
      <c r="AR18" s="55"/>
      <c r="AS18" s="55"/>
      <c r="AT18" s="55"/>
      <c r="AU18" s="55"/>
      <c r="AV18" s="55"/>
      <c r="AW18" s="55"/>
      <c r="AX18" s="55"/>
    </row>
    <row r="19" spans="1:50" ht="12.75">
      <c r="A19" s="193">
        <v>42928</v>
      </c>
      <c r="B19" s="133">
        <v>1</v>
      </c>
      <c r="C19" s="145" t="s">
        <v>117</v>
      </c>
      <c r="D19" s="121"/>
      <c r="E19" s="121"/>
      <c r="F19" s="121"/>
      <c r="G19" s="121"/>
      <c r="H19" s="121"/>
      <c r="I19" s="121"/>
      <c r="J19" s="8">
        <f t="shared" si="11"/>
        <v>0</v>
      </c>
      <c r="K19" s="8">
        <f t="shared" si="0"/>
        <v>0</v>
      </c>
      <c r="L19" s="8">
        <f t="shared" si="1"/>
        <v>2.533333333333333</v>
      </c>
      <c r="M19" s="194" t="str">
        <f t="shared" si="2"/>
        <v>-</v>
      </c>
      <c r="N19" s="195">
        <f t="shared" si="3"/>
        <v>2.533333333333333</v>
      </c>
      <c r="O19" s="356"/>
      <c r="P19" s="357"/>
      <c r="Q19" s="58"/>
      <c r="R19" s="58"/>
      <c r="S19" s="9">
        <f t="shared" si="12"/>
        <v>0</v>
      </c>
      <c r="T19" s="9">
        <f t="shared" si="13"/>
        <v>0</v>
      </c>
      <c r="U19" s="9" t="str">
        <f t="shared" si="14"/>
        <v>00:00</v>
      </c>
      <c r="V19" s="9" t="str">
        <f t="shared" si="4"/>
        <v>00:00</v>
      </c>
      <c r="W19" s="9">
        <f t="shared" si="15"/>
        <v>0</v>
      </c>
      <c r="X19" s="38">
        <f t="shared" si="16"/>
        <v>0</v>
      </c>
      <c r="Y19" s="38">
        <f t="shared" si="17"/>
        <v>0</v>
      </c>
      <c r="Z19" s="10" t="str">
        <f t="shared" si="18"/>
        <v>07:36</v>
      </c>
      <c r="AA19" s="10" t="str">
        <f t="shared" si="19"/>
        <v>00:00</v>
      </c>
      <c r="AB19" s="11">
        <v>0.9166666666666666</v>
      </c>
      <c r="AC19" s="11">
        <v>0.25</v>
      </c>
      <c r="AD19" s="12">
        <f t="shared" si="5"/>
        <v>0</v>
      </c>
      <c r="AE19" s="12">
        <f t="shared" si="6"/>
        <v>0</v>
      </c>
      <c r="AF19" s="12">
        <f t="shared" si="7"/>
        <v>0</v>
      </c>
      <c r="AG19" s="9">
        <v>0.7916666666666666</v>
      </c>
      <c r="AH19" s="9">
        <v>0.9166666666666666</v>
      </c>
      <c r="AI19" s="9" t="str">
        <f t="shared" si="8"/>
        <v>00:00</v>
      </c>
      <c r="AJ19" s="9" t="str">
        <f t="shared" si="9"/>
        <v>00:00</v>
      </c>
      <c r="AK19" s="9" t="str">
        <f t="shared" si="10"/>
        <v>00:00</v>
      </c>
      <c r="AL19" s="125">
        <f t="shared" si="20"/>
        <v>0</v>
      </c>
      <c r="AM19" s="125">
        <f t="shared" si="21"/>
        <v>0</v>
      </c>
      <c r="AN19" s="125">
        <f t="shared" si="22"/>
        <v>0</v>
      </c>
      <c r="AO19" s="125">
        <f t="shared" si="23"/>
        <v>0</v>
      </c>
      <c r="AP19" s="55"/>
      <c r="AQ19" s="55"/>
      <c r="AR19" s="55"/>
      <c r="AS19" s="55"/>
      <c r="AT19" s="55"/>
      <c r="AU19" s="55"/>
      <c r="AV19" s="55"/>
      <c r="AW19" s="55"/>
      <c r="AX19" s="55"/>
    </row>
    <row r="20" spans="1:50" ht="12.75">
      <c r="A20" s="193">
        <v>42929</v>
      </c>
      <c r="B20" s="133">
        <v>1</v>
      </c>
      <c r="C20" s="145" t="s">
        <v>117</v>
      </c>
      <c r="D20" s="121"/>
      <c r="E20" s="121"/>
      <c r="F20" s="157"/>
      <c r="G20" s="157"/>
      <c r="H20" s="121"/>
      <c r="I20" s="121"/>
      <c r="J20" s="8">
        <f t="shared" si="11"/>
        <v>0</v>
      </c>
      <c r="K20" s="8">
        <f t="shared" si="0"/>
        <v>0</v>
      </c>
      <c r="L20" s="8">
        <f t="shared" si="1"/>
        <v>2.8499999999999996</v>
      </c>
      <c r="M20" s="194" t="str">
        <f t="shared" si="2"/>
        <v>-</v>
      </c>
      <c r="N20" s="195">
        <f t="shared" si="3"/>
        <v>2.8499999999999996</v>
      </c>
      <c r="O20" s="356"/>
      <c r="P20" s="357"/>
      <c r="Q20" s="58"/>
      <c r="R20" s="58"/>
      <c r="S20" s="9">
        <f t="shared" si="12"/>
        <v>0</v>
      </c>
      <c r="T20" s="9">
        <f t="shared" si="13"/>
        <v>0</v>
      </c>
      <c r="U20" s="9" t="str">
        <f t="shared" si="14"/>
        <v>00:00</v>
      </c>
      <c r="V20" s="9" t="str">
        <f t="shared" si="4"/>
        <v>00:00</v>
      </c>
      <c r="W20" s="9">
        <f t="shared" si="15"/>
        <v>0</v>
      </c>
      <c r="X20" s="38">
        <f t="shared" si="16"/>
        <v>0</v>
      </c>
      <c r="Y20" s="38">
        <f t="shared" si="17"/>
        <v>0</v>
      </c>
      <c r="Z20" s="10" t="str">
        <f t="shared" si="18"/>
        <v>07:36</v>
      </c>
      <c r="AA20" s="10" t="str">
        <f t="shared" si="19"/>
        <v>00:00</v>
      </c>
      <c r="AB20" s="11">
        <v>0.9166666666666666</v>
      </c>
      <c r="AC20" s="11">
        <v>0.25</v>
      </c>
      <c r="AD20" s="12">
        <f t="shared" si="5"/>
        <v>0</v>
      </c>
      <c r="AE20" s="12">
        <f t="shared" si="6"/>
        <v>0</v>
      </c>
      <c r="AF20" s="12">
        <f t="shared" si="7"/>
        <v>0</v>
      </c>
      <c r="AG20" s="9">
        <v>0.7916666666666666</v>
      </c>
      <c r="AH20" s="9">
        <v>0.9166666666666666</v>
      </c>
      <c r="AI20" s="9" t="str">
        <f t="shared" si="8"/>
        <v>00:00</v>
      </c>
      <c r="AJ20" s="9" t="str">
        <f t="shared" si="9"/>
        <v>00:00</v>
      </c>
      <c r="AK20" s="9" t="str">
        <f t="shared" si="10"/>
        <v>00:00</v>
      </c>
      <c r="AL20" s="125">
        <f t="shared" si="20"/>
        <v>0</v>
      </c>
      <c r="AM20" s="125">
        <f t="shared" si="21"/>
        <v>0</v>
      </c>
      <c r="AN20" s="125">
        <f t="shared" si="22"/>
        <v>0</v>
      </c>
      <c r="AO20" s="125">
        <f t="shared" si="23"/>
        <v>0</v>
      </c>
      <c r="AP20" s="55"/>
      <c r="AQ20" s="55"/>
      <c r="AR20" s="55"/>
      <c r="AS20" s="55"/>
      <c r="AT20" s="55"/>
      <c r="AU20" s="55"/>
      <c r="AV20" s="55"/>
      <c r="AW20" s="55"/>
      <c r="AX20" s="55"/>
    </row>
    <row r="21" spans="1:50" ht="12.75">
      <c r="A21" s="193">
        <v>42930</v>
      </c>
      <c r="B21" s="133">
        <v>1</v>
      </c>
      <c r="C21" s="145" t="s">
        <v>117</v>
      </c>
      <c r="D21" s="121"/>
      <c r="E21" s="121"/>
      <c r="F21" s="121"/>
      <c r="G21" s="121"/>
      <c r="H21" s="121"/>
      <c r="I21" s="121"/>
      <c r="J21" s="8">
        <f t="shared" si="11"/>
        <v>0</v>
      </c>
      <c r="K21" s="8">
        <f t="shared" si="0"/>
        <v>0</v>
      </c>
      <c r="L21" s="8">
        <f t="shared" si="1"/>
        <v>3.166666666666666</v>
      </c>
      <c r="M21" s="194" t="str">
        <f t="shared" si="2"/>
        <v>-</v>
      </c>
      <c r="N21" s="195">
        <f t="shared" si="3"/>
        <v>3.166666666666666</v>
      </c>
      <c r="O21" s="356"/>
      <c r="P21" s="357"/>
      <c r="Q21" s="58"/>
      <c r="R21" s="58"/>
      <c r="S21" s="9">
        <f t="shared" si="12"/>
        <v>0</v>
      </c>
      <c r="T21" s="9">
        <f t="shared" si="13"/>
        <v>0</v>
      </c>
      <c r="U21" s="9" t="str">
        <f t="shared" si="14"/>
        <v>00:00</v>
      </c>
      <c r="V21" s="9" t="str">
        <f t="shared" si="4"/>
        <v>00:00</v>
      </c>
      <c r="W21" s="9">
        <f t="shared" si="15"/>
        <v>0</v>
      </c>
      <c r="X21" s="38">
        <f t="shared" si="16"/>
        <v>0</v>
      </c>
      <c r="Y21" s="38">
        <f t="shared" si="17"/>
        <v>0</v>
      </c>
      <c r="Z21" s="10" t="str">
        <f t="shared" si="18"/>
        <v>07:36</v>
      </c>
      <c r="AA21" s="10" t="str">
        <f t="shared" si="19"/>
        <v>00:00</v>
      </c>
      <c r="AB21" s="11">
        <v>0.9166666666666666</v>
      </c>
      <c r="AC21" s="11">
        <v>0.25</v>
      </c>
      <c r="AD21" s="12">
        <f t="shared" si="5"/>
        <v>0</v>
      </c>
      <c r="AE21" s="12">
        <f t="shared" si="6"/>
        <v>0</v>
      </c>
      <c r="AF21" s="12">
        <f t="shared" si="7"/>
        <v>0</v>
      </c>
      <c r="AG21" s="9">
        <v>0.7916666666666666</v>
      </c>
      <c r="AH21" s="9">
        <v>0.9166666666666666</v>
      </c>
      <c r="AI21" s="9" t="str">
        <f t="shared" si="8"/>
        <v>00:00</v>
      </c>
      <c r="AJ21" s="9" t="str">
        <f t="shared" si="9"/>
        <v>00:00</v>
      </c>
      <c r="AK21" s="9" t="str">
        <f t="shared" si="10"/>
        <v>00:00</v>
      </c>
      <c r="AL21" s="125">
        <f t="shared" si="20"/>
        <v>0</v>
      </c>
      <c r="AM21" s="125">
        <f t="shared" si="21"/>
        <v>0</v>
      </c>
      <c r="AN21" s="125">
        <f t="shared" si="22"/>
        <v>0</v>
      </c>
      <c r="AO21" s="125">
        <f t="shared" si="23"/>
        <v>0</v>
      </c>
      <c r="AP21" s="55"/>
      <c r="AQ21" s="55"/>
      <c r="AR21" s="55"/>
      <c r="AS21" s="55"/>
      <c r="AT21" s="55"/>
      <c r="AU21" s="55"/>
      <c r="AV21" s="55"/>
      <c r="AW21" s="55"/>
      <c r="AX21" s="55"/>
    </row>
    <row r="22" spans="1:50" ht="12.75">
      <c r="A22" s="193">
        <v>42931</v>
      </c>
      <c r="B22" s="133">
        <v>4</v>
      </c>
      <c r="C22" s="168" t="s">
        <v>117</v>
      </c>
      <c r="D22" s="121"/>
      <c r="E22" s="121"/>
      <c r="F22" s="157"/>
      <c r="G22" s="157"/>
      <c r="H22" s="121"/>
      <c r="I22" s="121"/>
      <c r="J22" s="8">
        <f t="shared" si="11"/>
        <v>0</v>
      </c>
      <c r="K22" s="8">
        <f t="shared" si="0"/>
        <v>0</v>
      </c>
      <c r="L22" s="8">
        <f t="shared" si="1"/>
        <v>3.166666666666666</v>
      </c>
      <c r="M22" s="194" t="str">
        <f t="shared" si="2"/>
        <v>-</v>
      </c>
      <c r="N22" s="195">
        <f t="shared" si="3"/>
        <v>3.166666666666666</v>
      </c>
      <c r="O22" s="356"/>
      <c r="P22" s="357"/>
      <c r="Q22" s="58"/>
      <c r="R22" s="58"/>
      <c r="S22" s="9">
        <f t="shared" si="12"/>
        <v>0</v>
      </c>
      <c r="T22" s="9">
        <f t="shared" si="13"/>
        <v>0</v>
      </c>
      <c r="U22" s="9">
        <f t="shared" si="14"/>
        <v>0</v>
      </c>
      <c r="V22" s="9" t="str">
        <f t="shared" si="4"/>
        <v>00:00</v>
      </c>
      <c r="W22" s="9">
        <f t="shared" si="15"/>
        <v>0</v>
      </c>
      <c r="X22" s="38">
        <f t="shared" si="16"/>
        <v>0</v>
      </c>
      <c r="Y22" s="38">
        <f t="shared" si="17"/>
        <v>0</v>
      </c>
      <c r="Z22" s="10" t="str">
        <f t="shared" si="18"/>
        <v>00:00</v>
      </c>
      <c r="AA22" s="10" t="str">
        <f t="shared" si="19"/>
        <v>00:00</v>
      </c>
      <c r="AB22" s="11">
        <v>0.9166666666666666</v>
      </c>
      <c r="AC22" s="11">
        <v>0.25</v>
      </c>
      <c r="AD22" s="12">
        <f t="shared" si="5"/>
        <v>0</v>
      </c>
      <c r="AE22" s="12">
        <f t="shared" si="6"/>
        <v>0</v>
      </c>
      <c r="AF22" s="12">
        <f t="shared" si="7"/>
        <v>0</v>
      </c>
      <c r="AG22" s="9">
        <v>0.7916666666666666</v>
      </c>
      <c r="AH22" s="9">
        <v>0.9166666666666666</v>
      </c>
      <c r="AI22" s="9" t="str">
        <f t="shared" si="8"/>
        <v>00:00</v>
      </c>
      <c r="AJ22" s="9" t="str">
        <f t="shared" si="9"/>
        <v>00:00</v>
      </c>
      <c r="AK22" s="9" t="str">
        <f t="shared" si="10"/>
        <v>00:00</v>
      </c>
      <c r="AL22" s="125">
        <f t="shared" si="20"/>
        <v>0</v>
      </c>
      <c r="AM22" s="125">
        <f t="shared" si="21"/>
        <v>0</v>
      </c>
      <c r="AN22" s="125">
        <f t="shared" si="22"/>
        <v>0</v>
      </c>
      <c r="AO22" s="125">
        <f t="shared" si="23"/>
        <v>0</v>
      </c>
      <c r="AP22" s="55"/>
      <c r="AQ22" s="55"/>
      <c r="AR22" s="55"/>
      <c r="AS22" s="55"/>
      <c r="AT22" s="55"/>
      <c r="AU22" s="55"/>
      <c r="AV22" s="55"/>
      <c r="AW22" s="55"/>
      <c r="AX22" s="55"/>
    </row>
    <row r="23" spans="1:50" ht="12.75">
      <c r="A23" s="193">
        <v>42932</v>
      </c>
      <c r="B23" s="133">
        <v>4</v>
      </c>
      <c r="C23" s="145" t="s">
        <v>117</v>
      </c>
      <c r="D23" s="121"/>
      <c r="E23" s="121"/>
      <c r="F23" s="157"/>
      <c r="G23" s="157"/>
      <c r="H23" s="121"/>
      <c r="I23" s="121"/>
      <c r="J23" s="8">
        <f t="shared" si="11"/>
        <v>0</v>
      </c>
      <c r="K23" s="8">
        <f t="shared" si="0"/>
        <v>0</v>
      </c>
      <c r="L23" s="8">
        <f t="shared" si="1"/>
        <v>3.166666666666666</v>
      </c>
      <c r="M23" s="194" t="str">
        <f t="shared" si="2"/>
        <v>-</v>
      </c>
      <c r="N23" s="195">
        <f t="shared" si="3"/>
        <v>3.166666666666666</v>
      </c>
      <c r="O23" s="356"/>
      <c r="P23" s="357"/>
      <c r="Q23" s="58"/>
      <c r="R23" s="58"/>
      <c r="S23" s="9">
        <f t="shared" si="12"/>
        <v>0</v>
      </c>
      <c r="T23" s="9">
        <f t="shared" si="13"/>
        <v>0</v>
      </c>
      <c r="U23" s="9">
        <f t="shared" si="14"/>
        <v>0</v>
      </c>
      <c r="V23" s="9" t="str">
        <f t="shared" si="4"/>
        <v>00:00</v>
      </c>
      <c r="W23" s="9">
        <f t="shared" si="15"/>
        <v>0</v>
      </c>
      <c r="X23" s="38">
        <f t="shared" si="16"/>
        <v>0</v>
      </c>
      <c r="Y23" s="38">
        <f t="shared" si="17"/>
        <v>0</v>
      </c>
      <c r="Z23" s="10" t="str">
        <f t="shared" si="18"/>
        <v>00:00</v>
      </c>
      <c r="AA23" s="10" t="str">
        <f t="shared" si="19"/>
        <v>00:00</v>
      </c>
      <c r="AB23" s="11">
        <v>0.9166666666666666</v>
      </c>
      <c r="AC23" s="11">
        <v>0.25</v>
      </c>
      <c r="AD23" s="12">
        <f t="shared" si="5"/>
        <v>0</v>
      </c>
      <c r="AE23" s="12">
        <f t="shared" si="6"/>
        <v>0</v>
      </c>
      <c r="AF23" s="12">
        <f t="shared" si="7"/>
        <v>0</v>
      </c>
      <c r="AG23" s="9">
        <v>0.7916666666666666</v>
      </c>
      <c r="AH23" s="9">
        <v>0.9166666666666666</v>
      </c>
      <c r="AI23" s="9" t="str">
        <f t="shared" si="8"/>
        <v>00:00</v>
      </c>
      <c r="AJ23" s="9" t="str">
        <f t="shared" si="9"/>
        <v>00:00</v>
      </c>
      <c r="AK23" s="9" t="str">
        <f t="shared" si="10"/>
        <v>00:00</v>
      </c>
      <c r="AL23" s="125">
        <f t="shared" si="20"/>
        <v>0</v>
      </c>
      <c r="AM23" s="125">
        <f t="shared" si="21"/>
        <v>0</v>
      </c>
      <c r="AN23" s="125">
        <f t="shared" si="22"/>
        <v>0</v>
      </c>
      <c r="AO23" s="125">
        <f t="shared" si="23"/>
        <v>0</v>
      </c>
      <c r="AP23" s="55"/>
      <c r="AQ23" s="55"/>
      <c r="AR23" s="55"/>
      <c r="AS23" s="55"/>
      <c r="AT23" s="55"/>
      <c r="AU23" s="55"/>
      <c r="AV23" s="55"/>
      <c r="AW23" s="55"/>
      <c r="AX23" s="55"/>
    </row>
    <row r="24" spans="1:50" ht="12.75">
      <c r="A24" s="193">
        <v>42933</v>
      </c>
      <c r="B24" s="133">
        <v>1</v>
      </c>
      <c r="C24" s="145" t="s">
        <v>117</v>
      </c>
      <c r="D24" s="121"/>
      <c r="E24" s="121"/>
      <c r="F24" s="121"/>
      <c r="G24" s="121"/>
      <c r="H24" s="121"/>
      <c r="I24" s="121"/>
      <c r="J24" s="8">
        <f t="shared" si="11"/>
        <v>0</v>
      </c>
      <c r="K24" s="8">
        <f t="shared" si="0"/>
        <v>0</v>
      </c>
      <c r="L24" s="8">
        <f t="shared" si="1"/>
        <v>3.4833333333333325</v>
      </c>
      <c r="M24" s="194" t="str">
        <f t="shared" si="2"/>
        <v>-</v>
      </c>
      <c r="N24" s="195">
        <f t="shared" si="3"/>
        <v>3.4833333333333325</v>
      </c>
      <c r="O24" s="356"/>
      <c r="P24" s="357"/>
      <c r="Q24" s="58"/>
      <c r="R24" s="58"/>
      <c r="S24" s="9">
        <f t="shared" si="12"/>
        <v>0</v>
      </c>
      <c r="T24" s="9">
        <f t="shared" si="13"/>
        <v>0</v>
      </c>
      <c r="U24" s="9" t="str">
        <f t="shared" si="14"/>
        <v>00:00</v>
      </c>
      <c r="V24" s="9" t="str">
        <f t="shared" si="4"/>
        <v>00:00</v>
      </c>
      <c r="W24" s="9">
        <f t="shared" si="15"/>
        <v>0</v>
      </c>
      <c r="X24" s="38">
        <f t="shared" si="16"/>
        <v>0</v>
      </c>
      <c r="Y24" s="38">
        <f t="shared" si="17"/>
        <v>0</v>
      </c>
      <c r="Z24" s="10" t="str">
        <f t="shared" si="18"/>
        <v>07:36</v>
      </c>
      <c r="AA24" s="10" t="str">
        <f t="shared" si="19"/>
        <v>00:00</v>
      </c>
      <c r="AB24" s="11">
        <v>0.9166666666666666</v>
      </c>
      <c r="AC24" s="11">
        <v>0.25</v>
      </c>
      <c r="AD24" s="12">
        <f t="shared" si="5"/>
        <v>0</v>
      </c>
      <c r="AE24" s="12">
        <f t="shared" si="6"/>
        <v>0</v>
      </c>
      <c r="AF24" s="12">
        <f t="shared" si="7"/>
        <v>0</v>
      </c>
      <c r="AG24" s="9">
        <v>0.7916666666666666</v>
      </c>
      <c r="AH24" s="9">
        <v>0.9166666666666666</v>
      </c>
      <c r="AI24" s="9" t="str">
        <f t="shared" si="8"/>
        <v>00:00</v>
      </c>
      <c r="AJ24" s="9" t="str">
        <f t="shared" si="9"/>
        <v>00:00</v>
      </c>
      <c r="AK24" s="9" t="str">
        <f t="shared" si="10"/>
        <v>00:00</v>
      </c>
      <c r="AL24" s="125">
        <f t="shared" si="20"/>
        <v>0</v>
      </c>
      <c r="AM24" s="125">
        <f t="shared" si="21"/>
        <v>0</v>
      </c>
      <c r="AN24" s="125">
        <f t="shared" si="22"/>
        <v>0</v>
      </c>
      <c r="AO24" s="125">
        <f t="shared" si="23"/>
        <v>0</v>
      </c>
      <c r="AP24" s="55"/>
      <c r="AQ24" s="55"/>
      <c r="AR24" s="55"/>
      <c r="AS24" s="55"/>
      <c r="AT24" s="55"/>
      <c r="AU24" s="55"/>
      <c r="AV24" s="55"/>
      <c r="AW24" s="55"/>
      <c r="AX24" s="55"/>
    </row>
    <row r="25" spans="1:50" ht="12.75">
      <c r="A25" s="193">
        <v>42934</v>
      </c>
      <c r="B25" s="133">
        <v>1</v>
      </c>
      <c r="C25" s="145" t="s">
        <v>117</v>
      </c>
      <c r="D25" s="121"/>
      <c r="E25" s="121"/>
      <c r="F25" s="121"/>
      <c r="G25" s="121"/>
      <c r="H25" s="121"/>
      <c r="I25" s="121"/>
      <c r="J25" s="8">
        <f t="shared" si="11"/>
        <v>0</v>
      </c>
      <c r="K25" s="8">
        <f t="shared" si="0"/>
        <v>0</v>
      </c>
      <c r="L25" s="8">
        <f t="shared" si="1"/>
        <v>3.799999999999999</v>
      </c>
      <c r="M25" s="194" t="str">
        <f t="shared" si="2"/>
        <v>-</v>
      </c>
      <c r="N25" s="195">
        <f t="shared" si="3"/>
        <v>3.799999999999999</v>
      </c>
      <c r="O25" s="356"/>
      <c r="P25" s="357"/>
      <c r="Q25" s="58"/>
      <c r="R25" s="58"/>
      <c r="S25" s="9">
        <f t="shared" si="12"/>
        <v>0</v>
      </c>
      <c r="T25" s="9">
        <f t="shared" si="13"/>
        <v>0</v>
      </c>
      <c r="U25" s="9" t="str">
        <f t="shared" si="14"/>
        <v>00:00</v>
      </c>
      <c r="V25" s="9" t="str">
        <f t="shared" si="4"/>
        <v>00:00</v>
      </c>
      <c r="W25" s="9">
        <f t="shared" si="15"/>
        <v>0</v>
      </c>
      <c r="X25" s="38">
        <f t="shared" si="16"/>
        <v>0</v>
      </c>
      <c r="Y25" s="38">
        <f t="shared" si="17"/>
        <v>0</v>
      </c>
      <c r="Z25" s="10" t="str">
        <f t="shared" si="18"/>
        <v>07:36</v>
      </c>
      <c r="AA25" s="10" t="str">
        <f t="shared" si="19"/>
        <v>00:00</v>
      </c>
      <c r="AB25" s="11">
        <v>0.9166666666666666</v>
      </c>
      <c r="AC25" s="11">
        <v>0.25</v>
      </c>
      <c r="AD25" s="12">
        <f t="shared" si="5"/>
        <v>0</v>
      </c>
      <c r="AE25" s="12">
        <f t="shared" si="6"/>
        <v>0</v>
      </c>
      <c r="AF25" s="12">
        <f t="shared" si="7"/>
        <v>0</v>
      </c>
      <c r="AG25" s="9">
        <v>0.7916666666666666</v>
      </c>
      <c r="AH25" s="9">
        <v>0.9166666666666666</v>
      </c>
      <c r="AI25" s="9" t="str">
        <f t="shared" si="8"/>
        <v>00:00</v>
      </c>
      <c r="AJ25" s="9" t="str">
        <f t="shared" si="9"/>
        <v>00:00</v>
      </c>
      <c r="AK25" s="9" t="str">
        <f t="shared" si="10"/>
        <v>00:00</v>
      </c>
      <c r="AL25" s="125">
        <f t="shared" si="20"/>
        <v>0</v>
      </c>
      <c r="AM25" s="125">
        <f t="shared" si="21"/>
        <v>0</v>
      </c>
      <c r="AN25" s="125">
        <f t="shared" si="22"/>
        <v>0</v>
      </c>
      <c r="AO25" s="125">
        <f t="shared" si="23"/>
        <v>0</v>
      </c>
      <c r="AP25" s="55"/>
      <c r="AQ25" s="55"/>
      <c r="AR25" s="55"/>
      <c r="AS25" s="55"/>
      <c r="AT25" s="55"/>
      <c r="AU25" s="55"/>
      <c r="AV25" s="55"/>
      <c r="AW25" s="55"/>
      <c r="AX25" s="55"/>
    </row>
    <row r="26" spans="1:50" ht="12.75">
      <c r="A26" s="193">
        <v>42935</v>
      </c>
      <c r="B26" s="133">
        <v>1</v>
      </c>
      <c r="C26" s="145" t="s">
        <v>117</v>
      </c>
      <c r="D26" s="121"/>
      <c r="E26" s="121"/>
      <c r="F26" s="121"/>
      <c r="G26" s="121"/>
      <c r="H26" s="121"/>
      <c r="I26" s="121"/>
      <c r="J26" s="8">
        <f t="shared" si="11"/>
        <v>0</v>
      </c>
      <c r="K26" s="8">
        <f t="shared" si="0"/>
        <v>0</v>
      </c>
      <c r="L26" s="8">
        <f t="shared" si="1"/>
        <v>4.116666666666665</v>
      </c>
      <c r="M26" s="194" t="str">
        <f t="shared" si="2"/>
        <v>-</v>
      </c>
      <c r="N26" s="195">
        <f t="shared" si="3"/>
        <v>4.116666666666665</v>
      </c>
      <c r="O26" s="356"/>
      <c r="P26" s="357"/>
      <c r="Q26" s="58"/>
      <c r="R26" s="58"/>
      <c r="S26" s="9">
        <f t="shared" si="12"/>
        <v>0</v>
      </c>
      <c r="T26" s="9">
        <f t="shared" si="13"/>
        <v>0</v>
      </c>
      <c r="U26" s="9" t="str">
        <f t="shared" si="14"/>
        <v>00:00</v>
      </c>
      <c r="V26" s="9" t="str">
        <f t="shared" si="4"/>
        <v>00:00</v>
      </c>
      <c r="W26" s="9">
        <f t="shared" si="15"/>
        <v>0</v>
      </c>
      <c r="X26" s="38">
        <f t="shared" si="16"/>
        <v>0</v>
      </c>
      <c r="Y26" s="38">
        <f t="shared" si="17"/>
        <v>0</v>
      </c>
      <c r="Z26" s="10" t="str">
        <f t="shared" si="18"/>
        <v>07:36</v>
      </c>
      <c r="AA26" s="10" t="str">
        <f t="shared" si="19"/>
        <v>00:00</v>
      </c>
      <c r="AB26" s="11">
        <v>0.9166666666666666</v>
      </c>
      <c r="AC26" s="11">
        <v>0.25</v>
      </c>
      <c r="AD26" s="12">
        <f t="shared" si="5"/>
        <v>0</v>
      </c>
      <c r="AE26" s="12">
        <f t="shared" si="6"/>
        <v>0</v>
      </c>
      <c r="AF26" s="12">
        <f t="shared" si="7"/>
        <v>0</v>
      </c>
      <c r="AG26" s="9">
        <v>0.7916666666666666</v>
      </c>
      <c r="AH26" s="9">
        <v>0.9166666666666666</v>
      </c>
      <c r="AI26" s="9" t="str">
        <f t="shared" si="8"/>
        <v>00:00</v>
      </c>
      <c r="AJ26" s="9" t="str">
        <f t="shared" si="9"/>
        <v>00:00</v>
      </c>
      <c r="AK26" s="9" t="str">
        <f t="shared" si="10"/>
        <v>00:00</v>
      </c>
      <c r="AL26" s="125">
        <f t="shared" si="20"/>
        <v>0</v>
      </c>
      <c r="AM26" s="125">
        <f t="shared" si="21"/>
        <v>0</v>
      </c>
      <c r="AN26" s="125">
        <f t="shared" si="22"/>
        <v>0</v>
      </c>
      <c r="AO26" s="125">
        <f t="shared" si="23"/>
        <v>0</v>
      </c>
      <c r="AP26" s="55"/>
      <c r="AQ26" s="55"/>
      <c r="AR26" s="55"/>
      <c r="AS26" s="55"/>
      <c r="AT26" s="55"/>
      <c r="AU26" s="55"/>
      <c r="AV26" s="55"/>
      <c r="AW26" s="55"/>
      <c r="AX26" s="55"/>
    </row>
    <row r="27" spans="1:50" ht="12.75">
      <c r="A27" s="193">
        <v>42936</v>
      </c>
      <c r="B27" s="133">
        <v>1</v>
      </c>
      <c r="C27" s="145" t="s">
        <v>117</v>
      </c>
      <c r="D27" s="121"/>
      <c r="E27" s="121"/>
      <c r="F27" s="121"/>
      <c r="G27" s="121"/>
      <c r="H27" s="121"/>
      <c r="I27" s="121"/>
      <c r="J27" s="8">
        <f t="shared" si="11"/>
        <v>0</v>
      </c>
      <c r="K27" s="8">
        <f t="shared" si="0"/>
        <v>0</v>
      </c>
      <c r="L27" s="8">
        <f t="shared" si="1"/>
        <v>4.433333333333332</v>
      </c>
      <c r="M27" s="194" t="str">
        <f t="shared" si="2"/>
        <v>-</v>
      </c>
      <c r="N27" s="195">
        <f t="shared" si="3"/>
        <v>4.433333333333332</v>
      </c>
      <c r="O27" s="356"/>
      <c r="P27" s="357"/>
      <c r="Q27" s="58"/>
      <c r="R27" s="58"/>
      <c r="S27" s="9">
        <f t="shared" si="12"/>
        <v>0</v>
      </c>
      <c r="T27" s="9">
        <f t="shared" si="13"/>
        <v>0</v>
      </c>
      <c r="U27" s="9" t="str">
        <f t="shared" si="14"/>
        <v>00:00</v>
      </c>
      <c r="V27" s="9" t="str">
        <f t="shared" si="4"/>
        <v>00:00</v>
      </c>
      <c r="W27" s="9">
        <f t="shared" si="15"/>
        <v>0</v>
      </c>
      <c r="X27" s="38">
        <f t="shared" si="16"/>
        <v>0</v>
      </c>
      <c r="Y27" s="38">
        <f t="shared" si="17"/>
        <v>0</v>
      </c>
      <c r="Z27" s="10" t="str">
        <f t="shared" si="18"/>
        <v>07:36</v>
      </c>
      <c r="AA27" s="10" t="str">
        <f t="shared" si="19"/>
        <v>00:00</v>
      </c>
      <c r="AB27" s="11">
        <v>0.9166666666666666</v>
      </c>
      <c r="AC27" s="11">
        <v>0.25</v>
      </c>
      <c r="AD27" s="12">
        <f t="shared" si="5"/>
        <v>0</v>
      </c>
      <c r="AE27" s="12">
        <f t="shared" si="6"/>
        <v>0</v>
      </c>
      <c r="AF27" s="12">
        <f t="shared" si="7"/>
        <v>0</v>
      </c>
      <c r="AG27" s="9">
        <v>0.7916666666666666</v>
      </c>
      <c r="AH27" s="9">
        <v>0.9166666666666666</v>
      </c>
      <c r="AI27" s="9" t="str">
        <f t="shared" si="8"/>
        <v>00:00</v>
      </c>
      <c r="AJ27" s="9" t="str">
        <f t="shared" si="9"/>
        <v>00:00</v>
      </c>
      <c r="AK27" s="9" t="str">
        <f t="shared" si="10"/>
        <v>00:00</v>
      </c>
      <c r="AL27" s="125">
        <f t="shared" si="20"/>
        <v>0</v>
      </c>
      <c r="AM27" s="125">
        <f t="shared" si="21"/>
        <v>0</v>
      </c>
      <c r="AN27" s="125">
        <f t="shared" si="22"/>
        <v>0</v>
      </c>
      <c r="AO27" s="125">
        <f t="shared" si="23"/>
        <v>0</v>
      </c>
      <c r="AP27" s="55"/>
      <c r="AQ27" s="55"/>
      <c r="AR27" s="55"/>
      <c r="AS27" s="55"/>
      <c r="AT27" s="55"/>
      <c r="AU27" s="55"/>
      <c r="AV27" s="55"/>
      <c r="AW27" s="55"/>
      <c r="AX27" s="55"/>
    </row>
    <row r="28" spans="1:50" ht="12.75">
      <c r="A28" s="193">
        <v>42937</v>
      </c>
      <c r="B28" s="133">
        <v>8</v>
      </c>
      <c r="C28" s="145" t="s">
        <v>117</v>
      </c>
      <c r="D28" s="121"/>
      <c r="E28" s="121"/>
      <c r="F28" s="157"/>
      <c r="G28" s="157"/>
      <c r="H28" s="121"/>
      <c r="I28" s="121"/>
      <c r="J28" s="8">
        <f t="shared" si="11"/>
        <v>0.31666666666666665</v>
      </c>
      <c r="K28" s="8">
        <f t="shared" si="0"/>
        <v>0.31666666666666665</v>
      </c>
      <c r="L28" s="8">
        <f t="shared" si="1"/>
        <v>4.749999999999998</v>
      </c>
      <c r="M28" s="194" t="str">
        <f t="shared" si="2"/>
        <v>-</v>
      </c>
      <c r="N28" s="195">
        <f t="shared" si="3"/>
        <v>4.433333333333332</v>
      </c>
      <c r="O28" s="356"/>
      <c r="P28" s="357"/>
      <c r="Q28" s="58"/>
      <c r="R28" s="58"/>
      <c r="S28" s="9">
        <f t="shared" si="12"/>
        <v>0</v>
      </c>
      <c r="T28" s="9">
        <f t="shared" si="13"/>
        <v>0</v>
      </c>
      <c r="U28" s="9" t="str">
        <f t="shared" si="14"/>
        <v>00:00</v>
      </c>
      <c r="V28" s="9" t="str">
        <f t="shared" si="4"/>
        <v>00:00</v>
      </c>
      <c r="W28" s="9">
        <f t="shared" si="15"/>
        <v>0</v>
      </c>
      <c r="X28" s="38">
        <f t="shared" si="16"/>
        <v>1</v>
      </c>
      <c r="Y28" s="38">
        <f t="shared" si="17"/>
        <v>0</v>
      </c>
      <c r="Z28" s="10" t="str">
        <f t="shared" si="18"/>
        <v>07:36</v>
      </c>
      <c r="AA28" s="10" t="str">
        <f t="shared" si="19"/>
        <v>07:36</v>
      </c>
      <c r="AB28" s="11">
        <v>0.9166666666666666</v>
      </c>
      <c r="AC28" s="11">
        <v>0.25</v>
      </c>
      <c r="AD28" s="12">
        <f t="shared" si="5"/>
        <v>0</v>
      </c>
      <c r="AE28" s="12">
        <f t="shared" si="6"/>
        <v>0</v>
      </c>
      <c r="AF28" s="12">
        <f t="shared" si="7"/>
        <v>0</v>
      </c>
      <c r="AG28" s="9">
        <v>0.7916666666666666</v>
      </c>
      <c r="AH28" s="9">
        <v>0.9166666666666666</v>
      </c>
      <c r="AI28" s="9" t="str">
        <f t="shared" si="8"/>
        <v>00:00</v>
      </c>
      <c r="AJ28" s="9" t="str">
        <f t="shared" si="9"/>
        <v>00:00</v>
      </c>
      <c r="AK28" s="9" t="str">
        <f t="shared" si="10"/>
        <v>00:00</v>
      </c>
      <c r="AL28" s="125">
        <f t="shared" si="20"/>
        <v>0</v>
      </c>
      <c r="AM28" s="125">
        <f t="shared" si="21"/>
        <v>0</v>
      </c>
      <c r="AN28" s="125">
        <f t="shared" si="22"/>
        <v>0</v>
      </c>
      <c r="AO28" s="125">
        <f t="shared" si="23"/>
        <v>0.31666666666666665</v>
      </c>
      <c r="AP28" s="55"/>
      <c r="AQ28" s="55"/>
      <c r="AR28" s="55"/>
      <c r="AS28" s="55"/>
      <c r="AT28" s="55"/>
      <c r="AU28" s="55"/>
      <c r="AV28" s="55"/>
      <c r="AW28" s="55"/>
      <c r="AX28" s="55"/>
    </row>
    <row r="29" spans="1:50" ht="12.75">
      <c r="A29" s="193">
        <v>42938</v>
      </c>
      <c r="B29" s="133">
        <v>4</v>
      </c>
      <c r="C29" s="145" t="s">
        <v>117</v>
      </c>
      <c r="D29" s="121"/>
      <c r="E29" s="121"/>
      <c r="F29" s="157"/>
      <c r="G29" s="157"/>
      <c r="H29" s="121"/>
      <c r="I29" s="121"/>
      <c r="J29" s="8">
        <f t="shared" si="11"/>
        <v>0</v>
      </c>
      <c r="K29" s="8">
        <f t="shared" si="0"/>
        <v>0.31666666666666665</v>
      </c>
      <c r="L29" s="8">
        <f t="shared" si="1"/>
        <v>4.749999999999998</v>
      </c>
      <c r="M29" s="194" t="str">
        <f t="shared" si="2"/>
        <v>-</v>
      </c>
      <c r="N29" s="195">
        <f t="shared" si="3"/>
        <v>4.433333333333332</v>
      </c>
      <c r="O29" s="356"/>
      <c r="P29" s="357"/>
      <c r="Q29" s="58"/>
      <c r="R29" s="58"/>
      <c r="S29" s="9">
        <f t="shared" si="12"/>
        <v>0</v>
      </c>
      <c r="T29" s="9">
        <f t="shared" si="13"/>
        <v>0</v>
      </c>
      <c r="U29" s="9">
        <f t="shared" si="14"/>
        <v>0</v>
      </c>
      <c r="V29" s="9" t="str">
        <f t="shared" si="4"/>
        <v>00:00</v>
      </c>
      <c r="W29" s="9">
        <f t="shared" si="15"/>
        <v>0</v>
      </c>
      <c r="X29" s="38">
        <f t="shared" si="16"/>
        <v>0</v>
      </c>
      <c r="Y29" s="38">
        <f t="shared" si="17"/>
        <v>0</v>
      </c>
      <c r="Z29" s="10" t="str">
        <f t="shared" si="18"/>
        <v>00:00</v>
      </c>
      <c r="AA29" s="10" t="str">
        <f t="shared" si="19"/>
        <v>00:00</v>
      </c>
      <c r="AB29" s="11">
        <v>0.9166666666666666</v>
      </c>
      <c r="AC29" s="11">
        <v>0.25</v>
      </c>
      <c r="AD29" s="12">
        <f t="shared" si="5"/>
        <v>0</v>
      </c>
      <c r="AE29" s="12">
        <f t="shared" si="6"/>
        <v>0</v>
      </c>
      <c r="AF29" s="12">
        <f t="shared" si="7"/>
        <v>0</v>
      </c>
      <c r="AG29" s="9">
        <v>0.7916666666666666</v>
      </c>
      <c r="AH29" s="9">
        <v>0.9166666666666666</v>
      </c>
      <c r="AI29" s="9" t="str">
        <f t="shared" si="8"/>
        <v>00:00</v>
      </c>
      <c r="AJ29" s="9" t="str">
        <f t="shared" si="9"/>
        <v>00:00</v>
      </c>
      <c r="AK29" s="9" t="str">
        <f t="shared" si="10"/>
        <v>00:00</v>
      </c>
      <c r="AL29" s="125">
        <f t="shared" si="20"/>
        <v>0</v>
      </c>
      <c r="AM29" s="125">
        <f t="shared" si="21"/>
        <v>0</v>
      </c>
      <c r="AN29" s="125">
        <f t="shared" si="22"/>
        <v>0</v>
      </c>
      <c r="AO29" s="125">
        <f t="shared" si="23"/>
        <v>0</v>
      </c>
      <c r="AP29" s="55"/>
      <c r="AQ29" s="55"/>
      <c r="AR29" s="55"/>
      <c r="AS29" s="55"/>
      <c r="AT29" s="55"/>
      <c r="AU29" s="55"/>
      <c r="AV29" s="55"/>
      <c r="AW29" s="55"/>
      <c r="AX29" s="55"/>
    </row>
    <row r="30" spans="1:50" ht="12.75">
      <c r="A30" s="193">
        <v>42939</v>
      </c>
      <c r="B30" s="133">
        <v>4</v>
      </c>
      <c r="C30" s="145" t="s">
        <v>117</v>
      </c>
      <c r="D30" s="121"/>
      <c r="E30" s="121"/>
      <c r="F30" s="157"/>
      <c r="G30" s="157"/>
      <c r="H30" s="121"/>
      <c r="I30" s="121"/>
      <c r="J30" s="8">
        <f t="shared" si="11"/>
        <v>0</v>
      </c>
      <c r="K30" s="8">
        <f t="shared" si="0"/>
        <v>0.31666666666666665</v>
      </c>
      <c r="L30" s="8">
        <f t="shared" si="1"/>
        <v>4.749999999999998</v>
      </c>
      <c r="M30" s="194" t="str">
        <f t="shared" si="2"/>
        <v>-</v>
      </c>
      <c r="N30" s="195">
        <f t="shared" si="3"/>
        <v>4.433333333333332</v>
      </c>
      <c r="O30" s="356"/>
      <c r="P30" s="357"/>
      <c r="Q30" s="58"/>
      <c r="R30" s="58"/>
      <c r="S30" s="9">
        <f t="shared" si="12"/>
        <v>0</v>
      </c>
      <c r="T30" s="9">
        <f t="shared" si="13"/>
        <v>0</v>
      </c>
      <c r="U30" s="9">
        <f t="shared" si="14"/>
        <v>0</v>
      </c>
      <c r="V30" s="9" t="str">
        <f t="shared" si="4"/>
        <v>00:00</v>
      </c>
      <c r="W30" s="9">
        <f t="shared" si="15"/>
        <v>0</v>
      </c>
      <c r="X30" s="38">
        <f t="shared" si="16"/>
        <v>0</v>
      </c>
      <c r="Y30" s="38">
        <f t="shared" si="17"/>
        <v>0</v>
      </c>
      <c r="Z30" s="10" t="str">
        <f t="shared" si="18"/>
        <v>00:00</v>
      </c>
      <c r="AA30" s="10" t="str">
        <f t="shared" si="19"/>
        <v>00:00</v>
      </c>
      <c r="AB30" s="11">
        <v>0.9166666666666666</v>
      </c>
      <c r="AC30" s="11">
        <v>0.25</v>
      </c>
      <c r="AD30" s="12">
        <f t="shared" si="5"/>
        <v>0</v>
      </c>
      <c r="AE30" s="12">
        <f t="shared" si="6"/>
        <v>0</v>
      </c>
      <c r="AF30" s="12">
        <f t="shared" si="7"/>
        <v>0</v>
      </c>
      <c r="AG30" s="9">
        <v>0.7916666666666666</v>
      </c>
      <c r="AH30" s="9">
        <v>0.9166666666666666</v>
      </c>
      <c r="AI30" s="9" t="str">
        <f t="shared" si="8"/>
        <v>00:00</v>
      </c>
      <c r="AJ30" s="9" t="str">
        <f t="shared" si="9"/>
        <v>00:00</v>
      </c>
      <c r="AK30" s="9" t="str">
        <f t="shared" si="10"/>
        <v>00:00</v>
      </c>
      <c r="AL30" s="125">
        <f t="shared" si="20"/>
        <v>0</v>
      </c>
      <c r="AM30" s="125">
        <f t="shared" si="21"/>
        <v>0</v>
      </c>
      <c r="AN30" s="125">
        <f t="shared" si="22"/>
        <v>0</v>
      </c>
      <c r="AO30" s="125">
        <f t="shared" si="23"/>
        <v>0</v>
      </c>
      <c r="AP30" s="55"/>
      <c r="AQ30" s="55"/>
      <c r="AR30" s="55"/>
      <c r="AS30" s="55"/>
      <c r="AT30" s="55"/>
      <c r="AU30" s="55"/>
      <c r="AV30" s="55"/>
      <c r="AW30" s="55"/>
      <c r="AX30" s="55"/>
    </row>
    <row r="31" spans="1:50" ht="12.75">
      <c r="A31" s="193">
        <v>42940</v>
      </c>
      <c r="B31" s="133">
        <v>1</v>
      </c>
      <c r="C31" s="145" t="s">
        <v>117</v>
      </c>
      <c r="D31" s="121"/>
      <c r="E31" s="121"/>
      <c r="F31" s="157"/>
      <c r="G31" s="157"/>
      <c r="H31" s="121"/>
      <c r="I31" s="121"/>
      <c r="J31" s="8">
        <f t="shared" si="11"/>
        <v>0</v>
      </c>
      <c r="K31" s="8">
        <f t="shared" si="0"/>
        <v>0.31666666666666665</v>
      </c>
      <c r="L31" s="8">
        <f t="shared" si="1"/>
        <v>5.066666666666665</v>
      </c>
      <c r="M31" s="194" t="str">
        <f t="shared" si="2"/>
        <v>-</v>
      </c>
      <c r="N31" s="195">
        <f t="shared" si="3"/>
        <v>4.749999999999998</v>
      </c>
      <c r="O31" s="356"/>
      <c r="P31" s="357"/>
      <c r="Q31" s="58"/>
      <c r="R31" s="58"/>
      <c r="S31" s="9">
        <f t="shared" si="12"/>
        <v>0</v>
      </c>
      <c r="T31" s="9">
        <f t="shared" si="13"/>
        <v>0</v>
      </c>
      <c r="U31" s="9" t="str">
        <f t="shared" si="14"/>
        <v>00:00</v>
      </c>
      <c r="V31" s="9" t="str">
        <f t="shared" si="4"/>
        <v>00:00</v>
      </c>
      <c r="W31" s="9">
        <f t="shared" si="15"/>
        <v>0</v>
      </c>
      <c r="X31" s="38">
        <f t="shared" si="16"/>
        <v>0</v>
      </c>
      <c r="Y31" s="38">
        <f t="shared" si="17"/>
        <v>0</v>
      </c>
      <c r="Z31" s="10" t="str">
        <f t="shared" si="18"/>
        <v>07:36</v>
      </c>
      <c r="AA31" s="10" t="str">
        <f t="shared" si="19"/>
        <v>00:00</v>
      </c>
      <c r="AB31" s="11">
        <v>0.9166666666666666</v>
      </c>
      <c r="AC31" s="11">
        <v>0.25</v>
      </c>
      <c r="AD31" s="12">
        <f t="shared" si="5"/>
        <v>0</v>
      </c>
      <c r="AE31" s="12">
        <f t="shared" si="6"/>
        <v>0</v>
      </c>
      <c r="AF31" s="12">
        <f t="shared" si="7"/>
        <v>0</v>
      </c>
      <c r="AG31" s="9">
        <v>0.7916666666666666</v>
      </c>
      <c r="AH31" s="9">
        <v>0.9166666666666666</v>
      </c>
      <c r="AI31" s="9" t="str">
        <f t="shared" si="8"/>
        <v>00:00</v>
      </c>
      <c r="AJ31" s="9" t="str">
        <f t="shared" si="9"/>
        <v>00:00</v>
      </c>
      <c r="AK31" s="9" t="str">
        <f t="shared" si="10"/>
        <v>00:00</v>
      </c>
      <c r="AL31" s="125">
        <f t="shared" si="20"/>
        <v>0</v>
      </c>
      <c r="AM31" s="125">
        <f t="shared" si="21"/>
        <v>0</v>
      </c>
      <c r="AN31" s="125">
        <f t="shared" si="22"/>
        <v>0</v>
      </c>
      <c r="AO31" s="125">
        <f t="shared" si="23"/>
        <v>0</v>
      </c>
      <c r="AP31" s="55"/>
      <c r="AQ31" s="55"/>
      <c r="AR31" s="55"/>
      <c r="AS31" s="55"/>
      <c r="AT31" s="55"/>
      <c r="AU31" s="55"/>
      <c r="AV31" s="55"/>
      <c r="AW31" s="55"/>
      <c r="AX31" s="55"/>
    </row>
    <row r="32" spans="1:50" ht="12.75">
      <c r="A32" s="193">
        <v>42941</v>
      </c>
      <c r="B32" s="133">
        <v>1</v>
      </c>
      <c r="C32" s="145" t="s">
        <v>117</v>
      </c>
      <c r="D32" s="121"/>
      <c r="E32" s="121"/>
      <c r="F32" s="121"/>
      <c r="G32" s="121"/>
      <c r="H32" s="121"/>
      <c r="I32" s="121"/>
      <c r="J32" s="8">
        <f t="shared" si="11"/>
        <v>0</v>
      </c>
      <c r="K32" s="8">
        <f t="shared" si="0"/>
        <v>0.31666666666666665</v>
      </c>
      <c r="L32" s="8">
        <f t="shared" si="1"/>
        <v>5.383333333333331</v>
      </c>
      <c r="M32" s="194" t="str">
        <f t="shared" si="2"/>
        <v>-</v>
      </c>
      <c r="N32" s="195">
        <f t="shared" si="3"/>
        <v>5.066666666666665</v>
      </c>
      <c r="O32" s="356"/>
      <c r="P32" s="357"/>
      <c r="Q32" s="58"/>
      <c r="R32" s="58"/>
      <c r="S32" s="9">
        <f t="shared" si="12"/>
        <v>0</v>
      </c>
      <c r="T32" s="9">
        <f t="shared" si="13"/>
        <v>0</v>
      </c>
      <c r="U32" s="9" t="str">
        <f t="shared" si="14"/>
        <v>00:00</v>
      </c>
      <c r="V32" s="9" t="str">
        <f t="shared" si="4"/>
        <v>00:00</v>
      </c>
      <c r="W32" s="9">
        <f t="shared" si="15"/>
        <v>0</v>
      </c>
      <c r="X32" s="38">
        <f t="shared" si="16"/>
        <v>0</v>
      </c>
      <c r="Y32" s="38">
        <f t="shared" si="17"/>
        <v>0</v>
      </c>
      <c r="Z32" s="10" t="str">
        <f t="shared" si="18"/>
        <v>07:36</v>
      </c>
      <c r="AA32" s="10" t="str">
        <f t="shared" si="19"/>
        <v>00:00</v>
      </c>
      <c r="AB32" s="11">
        <v>0.9166666666666666</v>
      </c>
      <c r="AC32" s="11">
        <v>0.25</v>
      </c>
      <c r="AD32" s="12">
        <f t="shared" si="5"/>
        <v>0</v>
      </c>
      <c r="AE32" s="12">
        <f t="shared" si="6"/>
        <v>0</v>
      </c>
      <c r="AF32" s="12">
        <f t="shared" si="7"/>
        <v>0</v>
      </c>
      <c r="AG32" s="9">
        <v>0.7916666666666666</v>
      </c>
      <c r="AH32" s="9">
        <v>0.9166666666666666</v>
      </c>
      <c r="AI32" s="9" t="str">
        <f t="shared" si="8"/>
        <v>00:00</v>
      </c>
      <c r="AJ32" s="9" t="str">
        <f t="shared" si="9"/>
        <v>00:00</v>
      </c>
      <c r="AK32" s="9" t="str">
        <f t="shared" si="10"/>
        <v>00:00</v>
      </c>
      <c r="AL32" s="125">
        <f t="shared" si="20"/>
        <v>0</v>
      </c>
      <c r="AM32" s="125">
        <f t="shared" si="21"/>
        <v>0</v>
      </c>
      <c r="AN32" s="125">
        <f t="shared" si="22"/>
        <v>0</v>
      </c>
      <c r="AO32" s="125">
        <f t="shared" si="23"/>
        <v>0</v>
      </c>
      <c r="AP32" s="55"/>
      <c r="AQ32" s="55"/>
      <c r="AR32" s="55"/>
      <c r="AS32" s="55"/>
      <c r="AT32" s="55"/>
      <c r="AU32" s="55"/>
      <c r="AV32" s="55"/>
      <c r="AW32" s="55"/>
      <c r="AX32" s="55"/>
    </row>
    <row r="33" spans="1:50" ht="12.75">
      <c r="A33" s="193">
        <v>42942</v>
      </c>
      <c r="B33" s="133">
        <v>1</v>
      </c>
      <c r="C33" s="145" t="s">
        <v>117</v>
      </c>
      <c r="D33" s="121"/>
      <c r="E33" s="121"/>
      <c r="F33" s="121"/>
      <c r="G33" s="121"/>
      <c r="H33" s="121"/>
      <c r="I33" s="121"/>
      <c r="J33" s="8">
        <f t="shared" si="11"/>
        <v>0</v>
      </c>
      <c r="K33" s="8">
        <f t="shared" si="0"/>
        <v>0.31666666666666665</v>
      </c>
      <c r="L33" s="8">
        <f t="shared" si="1"/>
        <v>5.6999999999999975</v>
      </c>
      <c r="M33" s="194" t="str">
        <f t="shared" si="2"/>
        <v>-</v>
      </c>
      <c r="N33" s="195">
        <f t="shared" si="3"/>
        <v>5.383333333333331</v>
      </c>
      <c r="O33" s="356"/>
      <c r="P33" s="357"/>
      <c r="Q33" s="58"/>
      <c r="R33" s="58"/>
      <c r="S33" s="9">
        <f t="shared" si="12"/>
        <v>0</v>
      </c>
      <c r="T33" s="9">
        <f t="shared" si="13"/>
        <v>0</v>
      </c>
      <c r="U33" s="9" t="str">
        <f t="shared" si="14"/>
        <v>00:00</v>
      </c>
      <c r="V33" s="9" t="str">
        <f t="shared" si="4"/>
        <v>00:00</v>
      </c>
      <c r="W33" s="9">
        <f t="shared" si="15"/>
        <v>0</v>
      </c>
      <c r="X33" s="38">
        <f t="shared" si="16"/>
        <v>0</v>
      </c>
      <c r="Y33" s="38">
        <f t="shared" si="17"/>
        <v>0</v>
      </c>
      <c r="Z33" s="10" t="str">
        <f t="shared" si="18"/>
        <v>07:36</v>
      </c>
      <c r="AA33" s="10" t="str">
        <f t="shared" si="19"/>
        <v>00:00</v>
      </c>
      <c r="AB33" s="11">
        <v>0.9166666666666666</v>
      </c>
      <c r="AC33" s="11">
        <v>0.25</v>
      </c>
      <c r="AD33" s="12">
        <f t="shared" si="5"/>
        <v>0</v>
      </c>
      <c r="AE33" s="12">
        <f t="shared" si="6"/>
        <v>0</v>
      </c>
      <c r="AF33" s="12">
        <f t="shared" si="7"/>
        <v>0</v>
      </c>
      <c r="AG33" s="9">
        <v>0.7916666666666666</v>
      </c>
      <c r="AH33" s="9">
        <v>0.9166666666666666</v>
      </c>
      <c r="AI33" s="9" t="str">
        <f t="shared" si="8"/>
        <v>00:00</v>
      </c>
      <c r="AJ33" s="9" t="str">
        <f t="shared" si="9"/>
        <v>00:00</v>
      </c>
      <c r="AK33" s="9" t="str">
        <f t="shared" si="10"/>
        <v>00:00</v>
      </c>
      <c r="AL33" s="125">
        <f t="shared" si="20"/>
        <v>0</v>
      </c>
      <c r="AM33" s="125">
        <f t="shared" si="21"/>
        <v>0</v>
      </c>
      <c r="AN33" s="125">
        <f t="shared" si="22"/>
        <v>0</v>
      </c>
      <c r="AO33" s="125">
        <f t="shared" si="23"/>
        <v>0</v>
      </c>
      <c r="AP33" s="55"/>
      <c r="AQ33" s="55"/>
      <c r="AR33" s="55"/>
      <c r="AS33" s="55"/>
      <c r="AT33" s="55"/>
      <c r="AU33" s="55"/>
      <c r="AV33" s="55"/>
      <c r="AW33" s="55"/>
      <c r="AX33" s="55"/>
    </row>
    <row r="34" spans="1:50" ht="12.75">
      <c r="A34" s="193">
        <v>42943</v>
      </c>
      <c r="B34" s="133">
        <v>1</v>
      </c>
      <c r="C34" s="145" t="s">
        <v>117</v>
      </c>
      <c r="D34" s="121"/>
      <c r="E34" s="121"/>
      <c r="F34" s="121"/>
      <c r="G34" s="121"/>
      <c r="H34" s="121"/>
      <c r="I34" s="121"/>
      <c r="J34" s="8">
        <f t="shared" si="11"/>
        <v>0</v>
      </c>
      <c r="K34" s="8">
        <f t="shared" si="0"/>
        <v>0.31666666666666665</v>
      </c>
      <c r="L34" s="8">
        <f t="shared" si="1"/>
        <v>6.016666666666664</v>
      </c>
      <c r="M34" s="194" t="str">
        <f t="shared" si="2"/>
        <v>-</v>
      </c>
      <c r="N34" s="195">
        <f t="shared" si="3"/>
        <v>5.6999999999999975</v>
      </c>
      <c r="O34" s="356"/>
      <c r="P34" s="357"/>
      <c r="Q34" s="58"/>
      <c r="R34" s="58"/>
      <c r="S34" s="9">
        <f t="shared" si="12"/>
        <v>0</v>
      </c>
      <c r="T34" s="9">
        <f t="shared" si="13"/>
        <v>0</v>
      </c>
      <c r="U34" s="9" t="str">
        <f t="shared" si="14"/>
        <v>00:00</v>
      </c>
      <c r="V34" s="9" t="str">
        <f t="shared" si="4"/>
        <v>00:00</v>
      </c>
      <c r="W34" s="9">
        <f t="shared" si="15"/>
        <v>0</v>
      </c>
      <c r="X34" s="38">
        <f t="shared" si="16"/>
        <v>0</v>
      </c>
      <c r="Y34" s="38">
        <f t="shared" si="17"/>
        <v>0</v>
      </c>
      <c r="Z34" s="10" t="str">
        <f t="shared" si="18"/>
        <v>07:36</v>
      </c>
      <c r="AA34" s="10" t="str">
        <f t="shared" si="19"/>
        <v>00:00</v>
      </c>
      <c r="AB34" s="11">
        <v>0.9166666666666666</v>
      </c>
      <c r="AC34" s="11">
        <v>0.25</v>
      </c>
      <c r="AD34" s="12">
        <f t="shared" si="5"/>
        <v>0</v>
      </c>
      <c r="AE34" s="12">
        <f t="shared" si="6"/>
        <v>0</v>
      </c>
      <c r="AF34" s="12">
        <f t="shared" si="7"/>
        <v>0</v>
      </c>
      <c r="AG34" s="9">
        <v>0.7916666666666666</v>
      </c>
      <c r="AH34" s="9">
        <v>0.9166666666666666</v>
      </c>
      <c r="AI34" s="9" t="str">
        <f t="shared" si="8"/>
        <v>00:00</v>
      </c>
      <c r="AJ34" s="9" t="str">
        <f t="shared" si="9"/>
        <v>00:00</v>
      </c>
      <c r="AK34" s="9" t="str">
        <f t="shared" si="10"/>
        <v>00:00</v>
      </c>
      <c r="AL34" s="125">
        <f t="shared" si="20"/>
        <v>0</v>
      </c>
      <c r="AM34" s="125">
        <f t="shared" si="21"/>
        <v>0</v>
      </c>
      <c r="AN34" s="125">
        <f t="shared" si="22"/>
        <v>0</v>
      </c>
      <c r="AO34" s="125">
        <f t="shared" si="23"/>
        <v>0</v>
      </c>
      <c r="AP34" s="55"/>
      <c r="AQ34" s="55"/>
      <c r="AR34" s="55"/>
      <c r="AS34" s="55"/>
      <c r="AT34" s="55"/>
      <c r="AU34" s="55"/>
      <c r="AV34" s="55"/>
      <c r="AW34" s="55"/>
      <c r="AX34" s="55"/>
    </row>
    <row r="35" spans="1:50" ht="12.75">
      <c r="A35" s="193">
        <v>42944</v>
      </c>
      <c r="B35" s="133">
        <v>1</v>
      </c>
      <c r="C35" s="145" t="s">
        <v>117</v>
      </c>
      <c r="D35" s="121"/>
      <c r="E35" s="121"/>
      <c r="F35" s="121"/>
      <c r="G35" s="121"/>
      <c r="H35" s="121"/>
      <c r="I35" s="121"/>
      <c r="J35" s="8">
        <f t="shared" si="11"/>
        <v>0</v>
      </c>
      <c r="K35" s="8">
        <f t="shared" si="0"/>
        <v>0.31666666666666665</v>
      </c>
      <c r="L35" s="8">
        <f t="shared" si="1"/>
        <v>6.33333333333333</v>
      </c>
      <c r="M35" s="194" t="str">
        <f t="shared" si="2"/>
        <v>-</v>
      </c>
      <c r="N35" s="195">
        <f t="shared" si="3"/>
        <v>6.016666666666664</v>
      </c>
      <c r="O35" s="356"/>
      <c r="P35" s="357"/>
      <c r="Q35" s="58"/>
      <c r="R35" s="58"/>
      <c r="S35" s="9">
        <f t="shared" si="12"/>
        <v>0</v>
      </c>
      <c r="T35" s="9">
        <f t="shared" si="13"/>
        <v>0</v>
      </c>
      <c r="U35" s="9" t="str">
        <f t="shared" si="14"/>
        <v>00:00</v>
      </c>
      <c r="V35" s="9" t="str">
        <f t="shared" si="4"/>
        <v>00:00</v>
      </c>
      <c r="W35" s="9">
        <f t="shared" si="15"/>
        <v>0</v>
      </c>
      <c r="X35" s="38">
        <f t="shared" si="16"/>
        <v>0</v>
      </c>
      <c r="Y35" s="38">
        <f t="shared" si="17"/>
        <v>0</v>
      </c>
      <c r="Z35" s="10" t="str">
        <f t="shared" si="18"/>
        <v>07:36</v>
      </c>
      <c r="AA35" s="10" t="str">
        <f t="shared" si="19"/>
        <v>00:00</v>
      </c>
      <c r="AB35" s="11">
        <v>0.9166666666666666</v>
      </c>
      <c r="AC35" s="11">
        <v>0.25</v>
      </c>
      <c r="AD35" s="12">
        <f t="shared" si="5"/>
        <v>0</v>
      </c>
      <c r="AE35" s="12">
        <f t="shared" si="6"/>
        <v>0</v>
      </c>
      <c r="AF35" s="12">
        <f t="shared" si="7"/>
        <v>0</v>
      </c>
      <c r="AG35" s="9">
        <v>0.7916666666666666</v>
      </c>
      <c r="AH35" s="9">
        <v>0.9166666666666666</v>
      </c>
      <c r="AI35" s="9" t="str">
        <f t="shared" si="8"/>
        <v>00:00</v>
      </c>
      <c r="AJ35" s="9" t="str">
        <f t="shared" si="9"/>
        <v>00:00</v>
      </c>
      <c r="AK35" s="9" t="str">
        <f t="shared" si="10"/>
        <v>00:00</v>
      </c>
      <c r="AL35" s="125">
        <f t="shared" si="20"/>
        <v>0</v>
      </c>
      <c r="AM35" s="125">
        <f t="shared" si="21"/>
        <v>0</v>
      </c>
      <c r="AN35" s="125">
        <f t="shared" si="22"/>
        <v>0</v>
      </c>
      <c r="AO35" s="125">
        <f t="shared" si="23"/>
        <v>0</v>
      </c>
      <c r="AP35" s="55"/>
      <c r="AQ35" s="55"/>
      <c r="AR35" s="55"/>
      <c r="AS35" s="55"/>
      <c r="AT35" s="55"/>
      <c r="AU35" s="55"/>
      <c r="AV35" s="55"/>
      <c r="AW35" s="55"/>
      <c r="AX35" s="55"/>
    </row>
    <row r="36" spans="1:50" ht="12.75">
      <c r="A36" s="193">
        <v>42945</v>
      </c>
      <c r="B36" s="133">
        <v>4</v>
      </c>
      <c r="C36" s="145" t="s">
        <v>117</v>
      </c>
      <c r="D36" s="121"/>
      <c r="E36" s="121"/>
      <c r="F36" s="121"/>
      <c r="G36" s="121"/>
      <c r="H36" s="121"/>
      <c r="I36" s="121"/>
      <c r="J36" s="8">
        <f t="shared" si="11"/>
        <v>0</v>
      </c>
      <c r="K36" s="8">
        <f t="shared" si="0"/>
        <v>0.31666666666666665</v>
      </c>
      <c r="L36" s="8">
        <f t="shared" si="1"/>
        <v>6.33333333333333</v>
      </c>
      <c r="M36" s="194" t="str">
        <f t="shared" si="2"/>
        <v>-</v>
      </c>
      <c r="N36" s="195">
        <f t="shared" si="3"/>
        <v>6.016666666666664</v>
      </c>
      <c r="O36" s="356"/>
      <c r="P36" s="357"/>
      <c r="Q36" s="58"/>
      <c r="R36" s="58"/>
      <c r="S36" s="9">
        <f t="shared" si="12"/>
        <v>0</v>
      </c>
      <c r="T36" s="9">
        <f t="shared" si="13"/>
        <v>0</v>
      </c>
      <c r="U36" s="9">
        <f t="shared" si="14"/>
        <v>0</v>
      </c>
      <c r="V36" s="9" t="str">
        <f t="shared" si="4"/>
        <v>00:00</v>
      </c>
      <c r="W36" s="9">
        <f t="shared" si="15"/>
        <v>0</v>
      </c>
      <c r="X36" s="38">
        <f t="shared" si="16"/>
        <v>0</v>
      </c>
      <c r="Y36" s="38">
        <f t="shared" si="17"/>
        <v>0</v>
      </c>
      <c r="Z36" s="10" t="str">
        <f t="shared" si="18"/>
        <v>00:00</v>
      </c>
      <c r="AA36" s="10" t="str">
        <f t="shared" si="19"/>
        <v>00:00</v>
      </c>
      <c r="AB36" s="11">
        <v>0.9166666666666666</v>
      </c>
      <c r="AC36" s="11">
        <v>0.25</v>
      </c>
      <c r="AD36" s="12">
        <f t="shared" si="5"/>
        <v>0</v>
      </c>
      <c r="AE36" s="12">
        <f t="shared" si="6"/>
        <v>0</v>
      </c>
      <c r="AF36" s="12">
        <f t="shared" si="7"/>
        <v>0</v>
      </c>
      <c r="AG36" s="9">
        <v>0.7916666666666666</v>
      </c>
      <c r="AH36" s="9">
        <v>0.9166666666666666</v>
      </c>
      <c r="AI36" s="9" t="str">
        <f t="shared" si="8"/>
        <v>00:00</v>
      </c>
      <c r="AJ36" s="9" t="str">
        <f t="shared" si="9"/>
        <v>00:00</v>
      </c>
      <c r="AK36" s="9" t="str">
        <f t="shared" si="10"/>
        <v>00:00</v>
      </c>
      <c r="AL36" s="125">
        <f t="shared" si="20"/>
        <v>0</v>
      </c>
      <c r="AM36" s="125">
        <f t="shared" si="21"/>
        <v>0</v>
      </c>
      <c r="AN36" s="125">
        <f t="shared" si="22"/>
        <v>0</v>
      </c>
      <c r="AO36" s="125">
        <f t="shared" si="23"/>
        <v>0</v>
      </c>
      <c r="AP36" s="55"/>
      <c r="AQ36" s="55"/>
      <c r="AR36" s="55"/>
      <c r="AS36" s="55"/>
      <c r="AT36" s="55"/>
      <c r="AU36" s="55"/>
      <c r="AV36" s="55"/>
      <c r="AW36" s="55"/>
      <c r="AX36" s="55"/>
    </row>
    <row r="37" spans="1:50" ht="12.75">
      <c r="A37" s="193">
        <v>42946</v>
      </c>
      <c r="B37" s="133">
        <v>4</v>
      </c>
      <c r="C37" s="145" t="s">
        <v>117</v>
      </c>
      <c r="D37" s="121"/>
      <c r="E37" s="121"/>
      <c r="F37" s="121"/>
      <c r="G37" s="121"/>
      <c r="H37" s="121"/>
      <c r="I37" s="121"/>
      <c r="J37" s="8">
        <f t="shared" si="11"/>
        <v>0</v>
      </c>
      <c r="K37" s="8">
        <f t="shared" si="0"/>
        <v>0.31666666666666665</v>
      </c>
      <c r="L37" s="8">
        <f t="shared" si="1"/>
        <v>6.33333333333333</v>
      </c>
      <c r="M37" s="194" t="str">
        <f t="shared" si="2"/>
        <v>-</v>
      </c>
      <c r="N37" s="195">
        <f t="shared" si="3"/>
        <v>6.016666666666664</v>
      </c>
      <c r="O37" s="356"/>
      <c r="P37" s="357"/>
      <c r="Q37" s="58"/>
      <c r="R37" s="58"/>
      <c r="S37" s="9">
        <f t="shared" si="12"/>
        <v>0</v>
      </c>
      <c r="T37" s="9">
        <f t="shared" si="13"/>
        <v>0</v>
      </c>
      <c r="U37" s="9">
        <f t="shared" si="14"/>
        <v>0</v>
      </c>
      <c r="V37" s="9" t="str">
        <f t="shared" si="4"/>
        <v>00:00</v>
      </c>
      <c r="W37" s="9">
        <f t="shared" si="15"/>
        <v>0</v>
      </c>
      <c r="X37" s="38">
        <f t="shared" si="16"/>
        <v>0</v>
      </c>
      <c r="Y37" s="38">
        <f t="shared" si="17"/>
        <v>0</v>
      </c>
      <c r="Z37" s="10" t="str">
        <f t="shared" si="18"/>
        <v>00:00</v>
      </c>
      <c r="AA37" s="10" t="str">
        <f t="shared" si="19"/>
        <v>00:00</v>
      </c>
      <c r="AB37" s="11">
        <v>0.9166666666666666</v>
      </c>
      <c r="AC37" s="11">
        <v>0.25</v>
      </c>
      <c r="AD37" s="12">
        <f t="shared" si="5"/>
        <v>0</v>
      </c>
      <c r="AE37" s="12">
        <f t="shared" si="6"/>
        <v>0</v>
      </c>
      <c r="AF37" s="12">
        <f t="shared" si="7"/>
        <v>0</v>
      </c>
      <c r="AG37" s="9">
        <v>0.7916666666666666</v>
      </c>
      <c r="AH37" s="9">
        <v>0.9166666666666666</v>
      </c>
      <c r="AI37" s="9" t="str">
        <f t="shared" si="8"/>
        <v>00:00</v>
      </c>
      <c r="AJ37" s="9" t="str">
        <f t="shared" si="9"/>
        <v>00:00</v>
      </c>
      <c r="AK37" s="9" t="str">
        <f t="shared" si="10"/>
        <v>00:00</v>
      </c>
      <c r="AL37" s="125">
        <f t="shared" si="20"/>
        <v>0</v>
      </c>
      <c r="AM37" s="125">
        <f t="shared" si="21"/>
        <v>0</v>
      </c>
      <c r="AN37" s="125">
        <f t="shared" si="22"/>
        <v>0</v>
      </c>
      <c r="AO37" s="125">
        <f t="shared" si="23"/>
        <v>0</v>
      </c>
      <c r="AP37" s="55"/>
      <c r="AQ37" s="55"/>
      <c r="AR37" s="55"/>
      <c r="AS37" s="55"/>
      <c r="AT37" s="55"/>
      <c r="AU37" s="55"/>
      <c r="AV37" s="55"/>
      <c r="AW37" s="55"/>
      <c r="AX37" s="55"/>
    </row>
    <row r="38" spans="1:50" ht="12.75">
      <c r="A38" s="193">
        <v>42947</v>
      </c>
      <c r="B38" s="133">
        <v>1</v>
      </c>
      <c r="C38" s="145" t="s">
        <v>117</v>
      </c>
      <c r="D38" s="121"/>
      <c r="E38" s="121"/>
      <c r="F38" s="121"/>
      <c r="G38" s="121"/>
      <c r="H38" s="121"/>
      <c r="I38" s="121"/>
      <c r="J38" s="8">
        <f t="shared" si="11"/>
        <v>0</v>
      </c>
      <c r="K38" s="8">
        <f t="shared" si="0"/>
        <v>0.31666666666666665</v>
      </c>
      <c r="L38" s="8">
        <f t="shared" si="1"/>
        <v>6.649999999999997</v>
      </c>
      <c r="M38" s="194" t="str">
        <f t="shared" si="2"/>
        <v>-</v>
      </c>
      <c r="N38" s="195">
        <f t="shared" si="3"/>
        <v>6.33333333333333</v>
      </c>
      <c r="O38" s="356"/>
      <c r="P38" s="357"/>
      <c r="Q38" s="58"/>
      <c r="R38" s="58"/>
      <c r="S38" s="9">
        <f t="shared" si="12"/>
        <v>0</v>
      </c>
      <c r="T38" s="9">
        <f t="shared" si="13"/>
        <v>0</v>
      </c>
      <c r="U38" s="9" t="str">
        <f t="shared" si="14"/>
        <v>00:00</v>
      </c>
      <c r="V38" s="9" t="str">
        <f t="shared" si="4"/>
        <v>00:00</v>
      </c>
      <c r="W38" s="9">
        <f t="shared" si="15"/>
        <v>0</v>
      </c>
      <c r="X38" s="38">
        <f t="shared" si="16"/>
        <v>0</v>
      </c>
      <c r="Y38" s="38">
        <f t="shared" si="17"/>
        <v>0</v>
      </c>
      <c r="Z38" s="10" t="str">
        <f t="shared" si="18"/>
        <v>07:36</v>
      </c>
      <c r="AA38" s="10" t="str">
        <f t="shared" si="19"/>
        <v>00:00</v>
      </c>
      <c r="AB38" s="11">
        <v>0.9166666666666666</v>
      </c>
      <c r="AC38" s="11">
        <v>0.25</v>
      </c>
      <c r="AD38" s="12">
        <f t="shared" si="5"/>
        <v>0</v>
      </c>
      <c r="AE38" s="12">
        <f t="shared" si="6"/>
        <v>0</v>
      </c>
      <c r="AF38" s="12">
        <f t="shared" si="7"/>
        <v>0</v>
      </c>
      <c r="AG38" s="9">
        <v>0.7916666666666666</v>
      </c>
      <c r="AH38" s="9">
        <v>0.9166666666666666</v>
      </c>
      <c r="AI38" s="9" t="str">
        <f t="shared" si="8"/>
        <v>00:00</v>
      </c>
      <c r="AJ38" s="9" t="str">
        <f t="shared" si="9"/>
        <v>00:00</v>
      </c>
      <c r="AK38" s="9" t="str">
        <f t="shared" si="10"/>
        <v>00:00</v>
      </c>
      <c r="AL38" s="125">
        <f t="shared" si="20"/>
        <v>0</v>
      </c>
      <c r="AM38" s="125">
        <f t="shared" si="21"/>
        <v>0</v>
      </c>
      <c r="AN38" s="125">
        <f t="shared" si="22"/>
        <v>0</v>
      </c>
      <c r="AO38" s="125">
        <f t="shared" si="23"/>
        <v>0</v>
      </c>
      <c r="AP38" s="55"/>
      <c r="AQ38" s="55"/>
      <c r="AR38" s="55"/>
      <c r="AS38" s="55"/>
      <c r="AT38" s="55"/>
      <c r="AU38" s="55"/>
      <c r="AV38" s="55"/>
      <c r="AW38" s="55"/>
      <c r="AX38" s="55"/>
    </row>
    <row r="39" spans="1:5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214" t="s">
        <v>86</v>
      </c>
      <c r="L39" s="215"/>
      <c r="M39" s="199" t="str">
        <f>M38</f>
        <v>-</v>
      </c>
      <c r="N39" s="200">
        <f>N38</f>
        <v>6.33333333333333</v>
      </c>
      <c r="O39" s="112"/>
      <c r="P39" s="112"/>
      <c r="Q39" s="56"/>
      <c r="R39" s="56"/>
      <c r="S39" s="182">
        <f>SUM(S8:S38)</f>
        <v>0</v>
      </c>
      <c r="T39" s="183">
        <f>SUM(T8:T38)</f>
        <v>0</v>
      </c>
      <c r="U39" s="90">
        <f>SUM(U8:U38)</f>
        <v>0</v>
      </c>
      <c r="V39" s="172" t="str">
        <f t="shared" si="4"/>
        <v>00:00</v>
      </c>
      <c r="W39" s="9">
        <f t="shared" si="15"/>
        <v>0</v>
      </c>
      <c r="X39" s="38">
        <f t="shared" si="16"/>
        <v>0</v>
      </c>
      <c r="Y39" s="38">
        <f t="shared" si="17"/>
        <v>0</v>
      </c>
      <c r="Z39" s="10" t="str">
        <f t="shared" si="18"/>
        <v>00:00</v>
      </c>
      <c r="AA39" s="10" t="str">
        <f t="shared" si="19"/>
        <v>00:00</v>
      </c>
      <c r="AB39" s="11">
        <v>0.9166666666666666</v>
      </c>
      <c r="AC39" s="11">
        <v>0.25</v>
      </c>
      <c r="AD39" s="12">
        <f t="shared" si="5"/>
        <v>0</v>
      </c>
      <c r="AE39" s="12">
        <f t="shared" si="6"/>
        <v>0</v>
      </c>
      <c r="AF39" s="12">
        <f t="shared" si="7"/>
        <v>0</v>
      </c>
      <c r="AG39" s="9">
        <v>0.7916666666666666</v>
      </c>
      <c r="AH39" s="9">
        <v>0.9166666666666666</v>
      </c>
      <c r="AI39" s="9" t="str">
        <f t="shared" si="8"/>
        <v>00:00</v>
      </c>
      <c r="AJ39" s="9" t="str">
        <f t="shared" si="9"/>
        <v>00:00</v>
      </c>
      <c r="AK39" s="9" t="str">
        <f t="shared" si="10"/>
        <v>00:00</v>
      </c>
      <c r="AL39" s="125">
        <f t="shared" si="20"/>
        <v>0</v>
      </c>
      <c r="AM39" s="125">
        <f t="shared" si="21"/>
        <v>0</v>
      </c>
      <c r="AN39" s="125">
        <f t="shared" si="22"/>
        <v>0</v>
      </c>
      <c r="AO39" s="125">
        <f t="shared" si="23"/>
        <v>0</v>
      </c>
      <c r="AP39" s="55"/>
      <c r="AQ39" s="55"/>
      <c r="AR39" s="55"/>
      <c r="AS39" s="55"/>
      <c r="AT39" s="55"/>
      <c r="AU39" s="55"/>
      <c r="AV39" s="55"/>
      <c r="AW39" s="55"/>
      <c r="AX39" s="55"/>
    </row>
    <row r="40" spans="1:5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75"/>
      <c r="L40" s="175"/>
      <c r="M40" s="201"/>
      <c r="N40" s="202"/>
      <c r="O40" s="112"/>
      <c r="P40" s="112"/>
      <c r="Q40" s="56"/>
      <c r="R40" s="56"/>
      <c r="S40" s="184"/>
      <c r="T40" s="184"/>
      <c r="U40" s="184"/>
      <c r="V40" s="180"/>
      <c r="W40" s="123"/>
      <c r="X40" s="38"/>
      <c r="Y40" s="38"/>
      <c r="Z40" s="10"/>
      <c r="AA40" s="10"/>
      <c r="AB40" s="11"/>
      <c r="AC40" s="11"/>
      <c r="AD40" s="12"/>
      <c r="AE40" s="12"/>
      <c r="AF40" s="12"/>
      <c r="AG40" s="9"/>
      <c r="AH40" s="9"/>
      <c r="AI40" s="9"/>
      <c r="AJ40" s="9"/>
      <c r="AK40" s="9"/>
      <c r="AL40" s="125"/>
      <c r="AM40" s="125"/>
      <c r="AN40" s="125"/>
      <c r="AO40" s="125"/>
      <c r="AP40" s="55"/>
      <c r="AQ40" s="55"/>
      <c r="AR40" s="55"/>
      <c r="AS40" s="55"/>
      <c r="AT40" s="55"/>
      <c r="AU40" s="55"/>
      <c r="AV40" s="55"/>
      <c r="AW40" s="55"/>
      <c r="AX40" s="55"/>
    </row>
    <row r="41" spans="1:5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75"/>
      <c r="L41" s="175"/>
      <c r="M41" s="201"/>
      <c r="N41" s="202"/>
      <c r="O41" s="112"/>
      <c r="P41" s="112"/>
      <c r="Q41" s="56"/>
      <c r="R41" s="56"/>
      <c r="S41" s="184"/>
      <c r="T41" s="184"/>
      <c r="U41" s="184"/>
      <c r="V41" s="180"/>
      <c r="W41" s="123"/>
      <c r="X41" s="38"/>
      <c r="Y41" s="38"/>
      <c r="Z41" s="10"/>
      <c r="AA41" s="10"/>
      <c r="AB41" s="11"/>
      <c r="AC41" s="11"/>
      <c r="AD41" s="12"/>
      <c r="AE41" s="12"/>
      <c r="AF41" s="12"/>
      <c r="AG41" s="9"/>
      <c r="AH41" s="9"/>
      <c r="AI41" s="9"/>
      <c r="AJ41" s="9"/>
      <c r="AK41" s="9"/>
      <c r="AL41" s="125"/>
      <c r="AM41" s="125"/>
      <c r="AN41" s="125"/>
      <c r="AO41" s="125"/>
      <c r="AP41" s="55"/>
      <c r="AQ41" s="55"/>
      <c r="AR41" s="55"/>
      <c r="AS41" s="55"/>
      <c r="AT41" s="55"/>
      <c r="AU41" s="55"/>
      <c r="AV41" s="55"/>
      <c r="AW41" s="55"/>
      <c r="AX41" s="55"/>
    </row>
    <row r="42" spans="1:5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75"/>
      <c r="L42" s="175"/>
      <c r="M42" s="201"/>
      <c r="N42" s="202"/>
      <c r="O42" s="112"/>
      <c r="P42" s="112"/>
      <c r="Q42" s="56"/>
      <c r="R42" s="56"/>
      <c r="S42" s="184"/>
      <c r="T42" s="184"/>
      <c r="U42" s="184"/>
      <c r="V42" s="180"/>
      <c r="W42" s="123"/>
      <c r="X42" s="38"/>
      <c r="Y42" s="38"/>
      <c r="Z42" s="10"/>
      <c r="AA42" s="10"/>
      <c r="AB42" s="11"/>
      <c r="AC42" s="11"/>
      <c r="AD42" s="12"/>
      <c r="AE42" s="12"/>
      <c r="AF42" s="12"/>
      <c r="AG42" s="9"/>
      <c r="AH42" s="9"/>
      <c r="AI42" s="9"/>
      <c r="AJ42" s="9"/>
      <c r="AK42" s="9"/>
      <c r="AL42" s="125"/>
      <c r="AM42" s="125"/>
      <c r="AN42" s="125"/>
      <c r="AO42" s="125"/>
      <c r="AP42" s="55"/>
      <c r="AQ42" s="55"/>
      <c r="AR42" s="55"/>
      <c r="AS42" s="55"/>
      <c r="AT42" s="55"/>
      <c r="AU42" s="55"/>
      <c r="AV42" s="55"/>
      <c r="AW42" s="55"/>
      <c r="AX42" s="55"/>
    </row>
    <row r="43" spans="1:5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75"/>
      <c r="L43" s="175"/>
      <c r="M43" s="201"/>
      <c r="N43" s="202"/>
      <c r="O43" s="112"/>
      <c r="P43" s="112"/>
      <c r="Q43" s="56"/>
      <c r="R43" s="56"/>
      <c r="S43" s="184"/>
      <c r="T43" s="184"/>
      <c r="U43" s="184"/>
      <c r="V43" s="180"/>
      <c r="W43" s="123"/>
      <c r="X43" s="38"/>
      <c r="Y43" s="38"/>
      <c r="Z43" s="10"/>
      <c r="AA43" s="10"/>
      <c r="AB43" s="11"/>
      <c r="AC43" s="11"/>
      <c r="AD43" s="12"/>
      <c r="AE43" s="12"/>
      <c r="AF43" s="12"/>
      <c r="AG43" s="9"/>
      <c r="AH43" s="9"/>
      <c r="AI43" s="9"/>
      <c r="AJ43" s="9"/>
      <c r="AK43" s="9"/>
      <c r="AL43" s="125"/>
      <c r="AM43" s="125"/>
      <c r="AN43" s="125"/>
      <c r="AO43" s="125"/>
      <c r="AP43" s="55"/>
      <c r="AQ43" s="55"/>
      <c r="AR43" s="55"/>
      <c r="AS43" s="55"/>
      <c r="AT43" s="55"/>
      <c r="AU43" s="55"/>
      <c r="AV43" s="55"/>
      <c r="AW43" s="55"/>
      <c r="AX43" s="55"/>
    </row>
    <row r="44" spans="1:50" ht="12.75" customHeight="1">
      <c r="A44" s="204"/>
      <c r="B44" s="169"/>
      <c r="C44" s="177"/>
      <c r="D44" s="181"/>
      <c r="E44" s="181"/>
      <c r="F44" s="203"/>
      <c r="G44" s="203"/>
      <c r="H44" s="203"/>
      <c r="I44" s="175"/>
      <c r="J44" s="188"/>
      <c r="K44" s="175"/>
      <c r="L44" s="175"/>
      <c r="M44" s="175"/>
      <c r="N44" s="175"/>
      <c r="O44" s="175"/>
      <c r="P44" s="175"/>
      <c r="Q44" s="56"/>
      <c r="R44" s="56"/>
      <c r="S44" s="171">
        <f t="shared" si="12"/>
        <v>0</v>
      </c>
      <c r="T44" s="171">
        <f t="shared" si="13"/>
        <v>0</v>
      </c>
      <c r="U44" s="171" t="str">
        <f t="shared" si="14"/>
        <v>00:00</v>
      </c>
      <c r="V44" s="171" t="str">
        <f aca="true" t="shared" si="24" ref="V44:V75">IF(B44=7,"00:00","00:00")</f>
        <v>00:00</v>
      </c>
      <c r="W44" s="9">
        <f>IF(B44=2,"07:36"+W39,IF(B44=3,"03:48"+W39,"00:00"+W39))</f>
        <v>0</v>
      </c>
      <c r="X44" s="38">
        <f t="shared" si="16"/>
        <v>0</v>
      </c>
      <c r="Y44" s="38">
        <f t="shared" si="17"/>
        <v>0</v>
      </c>
      <c r="Z44" s="10" t="str">
        <f t="shared" si="18"/>
        <v>00:00</v>
      </c>
      <c r="AA44" s="10" t="str">
        <f t="shared" si="19"/>
        <v>00:00</v>
      </c>
      <c r="AB44" s="11">
        <v>0.9166666666666666</v>
      </c>
      <c r="AC44" s="11">
        <v>0.25</v>
      </c>
      <c r="AD44" s="12">
        <f aca="true" t="shared" si="25" ref="AD44:AD75">IF(D44&lt;AC44,IF(E44&lt;AC44,E44-D44,AC44-D44),"00:00")+IF(E44&gt;AB44,IF(D44&gt;AB44,E44-D44,E44-AB44),"00:00")</f>
        <v>0</v>
      </c>
      <c r="AE44" s="12">
        <f aca="true" t="shared" si="26" ref="AE44:AE75">IF(F44&lt;AC44,IF(G44&lt;AC44,G44-F44,AC44-F44),"00:00")+IF(G44&gt;AB44,IF(F44&gt;AB44,G44-F44,G44-AB44),"00:00")</f>
        <v>0</v>
      </c>
      <c r="AF44" s="12">
        <f aca="true" t="shared" si="27" ref="AF44:AF75">IF(H44&lt;AC44,IF(I44&lt;AC44,I44-H44,AC44-H44),"00:00")+IF(I44&gt;AB44,IF(H44&gt;AB44,I44-H44,I44-AB44),"00:00")</f>
        <v>0</v>
      </c>
      <c r="AG44" s="9">
        <v>0.7916666666666666</v>
      </c>
      <c r="AH44" s="9">
        <v>0.9166666666666666</v>
      </c>
      <c r="AI44" s="9" t="str">
        <f aca="true" t="shared" si="28" ref="AI44:AI75">IF(E44&lt;AG44,"00:00",IF(D44&gt;=AH44,"00:00",(IF(D44&gt;=AG44,IF(E44&lt;AH44,E44-D44,AH44-D44),IF(E44&gt;AH44,AH44-AG44,E44-AG44)))))</f>
        <v>00:00</v>
      </c>
      <c r="AJ44" s="9" t="str">
        <f aca="true" t="shared" si="29" ref="AJ44:AJ75">IF(G44&lt;AG44,"00:00",IF(F44&gt;=AH44,"00:00",(IF(F44&gt;=AG44,IF(G44&lt;AH44,G44-F44,AH44-F44),IF(G44&gt;AH44,AH44-AG44,G44-AG44)))))</f>
        <v>00:00</v>
      </c>
      <c r="AK44" s="9" t="str">
        <f aca="true" t="shared" si="30" ref="AK44:AK75">IF(I44&lt;AG44,"00:00",IF(H44&gt;=AH44,"00:00",(IF(H44&gt;=AG44,IF(I44&lt;AH44,I44-H44,AH44-H44),IF(I44&gt;AH44,AH44-AG44,I44-AG44)))))</f>
        <v>00:00</v>
      </c>
      <c r="AL44" s="125">
        <f t="shared" si="20"/>
        <v>0</v>
      </c>
      <c r="AM44" s="125">
        <f t="shared" si="21"/>
        <v>0</v>
      </c>
      <c r="AN44" s="125">
        <f t="shared" si="22"/>
        <v>0</v>
      </c>
      <c r="AO44" s="125">
        <f t="shared" si="23"/>
        <v>0</v>
      </c>
      <c r="AP44" s="55"/>
      <c r="AQ44" s="55"/>
      <c r="AR44" s="55"/>
      <c r="AS44" s="55"/>
      <c r="AT44" s="55"/>
      <c r="AU44" s="55"/>
      <c r="AV44" s="55"/>
      <c r="AW44" s="55"/>
      <c r="AX44" s="55"/>
    </row>
    <row r="45" spans="1:50" ht="12.75">
      <c r="A45" s="205">
        <v>42948</v>
      </c>
      <c r="B45" s="168">
        <v>1</v>
      </c>
      <c r="C45" s="145" t="s">
        <v>117</v>
      </c>
      <c r="D45" s="121"/>
      <c r="E45" s="121"/>
      <c r="F45" s="173"/>
      <c r="G45" s="173"/>
      <c r="H45" s="173"/>
      <c r="I45" s="173"/>
      <c r="J45" s="174">
        <f t="shared" si="11"/>
        <v>0</v>
      </c>
      <c r="K45" s="174">
        <f>J45</f>
        <v>0</v>
      </c>
      <c r="L45" s="174">
        <f>Z45+"00:00"</f>
        <v>0.31666666666666665</v>
      </c>
      <c r="M45" s="212" t="str">
        <f aca="true" t="shared" si="31" ref="M45:M71">IF(K45&gt;=L45,"+","-")</f>
        <v>-</v>
      </c>
      <c r="N45" s="213">
        <f aca="true" t="shared" si="32" ref="N45:N71">IF(K45=L45,"00:00",IF(K45&gt;L45,K45-L45,L45-K45))</f>
        <v>0.31666666666666665</v>
      </c>
      <c r="O45" s="369"/>
      <c r="P45" s="370"/>
      <c r="Q45" s="58"/>
      <c r="R45" s="58"/>
      <c r="S45" s="9">
        <f t="shared" si="12"/>
        <v>0</v>
      </c>
      <c r="T45" s="9">
        <f t="shared" si="13"/>
        <v>0</v>
      </c>
      <c r="U45" s="9" t="str">
        <f t="shared" si="14"/>
        <v>00:00</v>
      </c>
      <c r="V45" s="9" t="str">
        <f t="shared" si="24"/>
        <v>00:00</v>
      </c>
      <c r="W45" s="9">
        <f aca="true" t="shared" si="33" ref="W45:W75">IF(B45=2,"07:36"+W44,IF(B45=3,"03:48"+W44,"00:00"+W44))</f>
        <v>0</v>
      </c>
      <c r="X45" s="38">
        <f t="shared" si="16"/>
        <v>0</v>
      </c>
      <c r="Y45" s="38">
        <f t="shared" si="17"/>
        <v>0</v>
      </c>
      <c r="Z45" s="10" t="str">
        <f t="shared" si="18"/>
        <v>07:36</v>
      </c>
      <c r="AA45" s="10" t="str">
        <f t="shared" si="19"/>
        <v>00:00</v>
      </c>
      <c r="AB45" s="11">
        <v>0.9166666666666666</v>
      </c>
      <c r="AC45" s="11">
        <v>0.25</v>
      </c>
      <c r="AD45" s="12">
        <f t="shared" si="25"/>
        <v>0</v>
      </c>
      <c r="AE45" s="12">
        <f t="shared" si="26"/>
        <v>0</v>
      </c>
      <c r="AF45" s="12">
        <f t="shared" si="27"/>
        <v>0</v>
      </c>
      <c r="AG45" s="9">
        <v>0.7916666666666666</v>
      </c>
      <c r="AH45" s="9">
        <v>0.9166666666666666</v>
      </c>
      <c r="AI45" s="9" t="str">
        <f t="shared" si="28"/>
        <v>00:00</v>
      </c>
      <c r="AJ45" s="9" t="str">
        <f t="shared" si="29"/>
        <v>00:00</v>
      </c>
      <c r="AK45" s="9" t="str">
        <f t="shared" si="30"/>
        <v>00:00</v>
      </c>
      <c r="AL45" s="125">
        <f t="shared" si="20"/>
        <v>0</v>
      </c>
      <c r="AM45" s="125">
        <f t="shared" si="21"/>
        <v>0</v>
      </c>
      <c r="AN45" s="125">
        <f t="shared" si="22"/>
        <v>0</v>
      </c>
      <c r="AO45" s="125">
        <f t="shared" si="23"/>
        <v>0</v>
      </c>
      <c r="AP45" s="55"/>
      <c r="AQ45" s="55"/>
      <c r="AR45" s="55"/>
      <c r="AS45" s="55"/>
      <c r="AT45" s="55"/>
      <c r="AU45" s="55"/>
      <c r="AV45" s="55"/>
      <c r="AW45" s="55"/>
      <c r="AX45" s="55"/>
    </row>
    <row r="46" spans="1:50" ht="12.75">
      <c r="A46" s="205">
        <v>42949</v>
      </c>
      <c r="B46" s="133">
        <v>1</v>
      </c>
      <c r="C46" s="145" t="s">
        <v>117</v>
      </c>
      <c r="D46" s="121"/>
      <c r="E46" s="121"/>
      <c r="F46" s="121"/>
      <c r="G46" s="121"/>
      <c r="H46" s="121"/>
      <c r="I46" s="121"/>
      <c r="J46" s="8">
        <f t="shared" si="11"/>
        <v>0</v>
      </c>
      <c r="K46" s="8">
        <f aca="true" t="shared" si="34" ref="K46:K71">SUM(K45,J46)</f>
        <v>0</v>
      </c>
      <c r="L46" s="8">
        <f aca="true" t="shared" si="35" ref="L46:L75">SUM(L45+Z46)</f>
        <v>0.6333333333333333</v>
      </c>
      <c r="M46" s="194" t="str">
        <f t="shared" si="31"/>
        <v>-</v>
      </c>
      <c r="N46" s="195">
        <f t="shared" si="32"/>
        <v>0.6333333333333333</v>
      </c>
      <c r="O46" s="356"/>
      <c r="P46" s="357"/>
      <c r="Q46" s="58"/>
      <c r="R46" s="58"/>
      <c r="S46" s="9">
        <f t="shared" si="12"/>
        <v>0</v>
      </c>
      <c r="T46" s="9">
        <f t="shared" si="13"/>
        <v>0</v>
      </c>
      <c r="U46" s="9" t="str">
        <f t="shared" si="14"/>
        <v>00:00</v>
      </c>
      <c r="V46" s="9" t="str">
        <f t="shared" si="24"/>
        <v>00:00</v>
      </c>
      <c r="W46" s="9">
        <f t="shared" si="33"/>
        <v>0</v>
      </c>
      <c r="X46" s="38">
        <f t="shared" si="16"/>
        <v>0</v>
      </c>
      <c r="Y46" s="38">
        <f t="shared" si="17"/>
        <v>0</v>
      </c>
      <c r="Z46" s="10" t="str">
        <f t="shared" si="18"/>
        <v>07:36</v>
      </c>
      <c r="AA46" s="10" t="str">
        <f t="shared" si="19"/>
        <v>00:00</v>
      </c>
      <c r="AB46" s="11">
        <v>0.9166666666666666</v>
      </c>
      <c r="AC46" s="11">
        <v>0.25</v>
      </c>
      <c r="AD46" s="12">
        <f t="shared" si="25"/>
        <v>0</v>
      </c>
      <c r="AE46" s="12">
        <f t="shared" si="26"/>
        <v>0</v>
      </c>
      <c r="AF46" s="12">
        <f t="shared" si="27"/>
        <v>0</v>
      </c>
      <c r="AG46" s="9">
        <v>0.7916666666666666</v>
      </c>
      <c r="AH46" s="9">
        <v>0.9166666666666666</v>
      </c>
      <c r="AI46" s="9" t="str">
        <f t="shared" si="28"/>
        <v>00:00</v>
      </c>
      <c r="AJ46" s="9" t="str">
        <f t="shared" si="29"/>
        <v>00:00</v>
      </c>
      <c r="AK46" s="9" t="str">
        <f t="shared" si="30"/>
        <v>00:00</v>
      </c>
      <c r="AL46" s="125">
        <f t="shared" si="20"/>
        <v>0</v>
      </c>
      <c r="AM46" s="125">
        <f t="shared" si="21"/>
        <v>0</v>
      </c>
      <c r="AN46" s="125">
        <f t="shared" si="22"/>
        <v>0</v>
      </c>
      <c r="AO46" s="125">
        <f t="shared" si="23"/>
        <v>0</v>
      </c>
      <c r="AP46" s="55"/>
      <c r="AQ46" s="55"/>
      <c r="AR46" s="55"/>
      <c r="AS46" s="55"/>
      <c r="AT46" s="55"/>
      <c r="AU46" s="55"/>
      <c r="AV46" s="55"/>
      <c r="AW46" s="55"/>
      <c r="AX46" s="55"/>
    </row>
    <row r="47" spans="1:50" ht="12.75">
      <c r="A47" s="205">
        <v>42950</v>
      </c>
      <c r="B47" s="133">
        <v>1</v>
      </c>
      <c r="C47" s="145" t="s">
        <v>117</v>
      </c>
      <c r="D47" s="121"/>
      <c r="E47" s="121"/>
      <c r="F47" s="121"/>
      <c r="G47" s="121"/>
      <c r="H47" s="121"/>
      <c r="I47" s="121"/>
      <c r="J47" s="8">
        <f t="shared" si="11"/>
        <v>0</v>
      </c>
      <c r="K47" s="8">
        <f t="shared" si="34"/>
        <v>0</v>
      </c>
      <c r="L47" s="8">
        <f t="shared" si="35"/>
        <v>0.95</v>
      </c>
      <c r="M47" s="194" t="str">
        <f t="shared" si="31"/>
        <v>-</v>
      </c>
      <c r="N47" s="195">
        <f t="shared" si="32"/>
        <v>0.95</v>
      </c>
      <c r="O47" s="356"/>
      <c r="P47" s="357"/>
      <c r="Q47" s="58"/>
      <c r="R47" s="58"/>
      <c r="S47" s="9">
        <f t="shared" si="12"/>
        <v>0</v>
      </c>
      <c r="T47" s="9">
        <f t="shared" si="13"/>
        <v>0</v>
      </c>
      <c r="U47" s="9" t="str">
        <f t="shared" si="14"/>
        <v>00:00</v>
      </c>
      <c r="V47" s="9" t="str">
        <f t="shared" si="24"/>
        <v>00:00</v>
      </c>
      <c r="W47" s="9">
        <f t="shared" si="33"/>
        <v>0</v>
      </c>
      <c r="X47" s="38">
        <f t="shared" si="16"/>
        <v>0</v>
      </c>
      <c r="Y47" s="38">
        <f t="shared" si="17"/>
        <v>0</v>
      </c>
      <c r="Z47" s="10" t="str">
        <f t="shared" si="18"/>
        <v>07:36</v>
      </c>
      <c r="AA47" s="10" t="str">
        <f t="shared" si="19"/>
        <v>00:00</v>
      </c>
      <c r="AB47" s="11">
        <v>0.9166666666666666</v>
      </c>
      <c r="AC47" s="11">
        <v>0.25</v>
      </c>
      <c r="AD47" s="12">
        <f t="shared" si="25"/>
        <v>0</v>
      </c>
      <c r="AE47" s="12">
        <f t="shared" si="26"/>
        <v>0</v>
      </c>
      <c r="AF47" s="12">
        <f t="shared" si="27"/>
        <v>0</v>
      </c>
      <c r="AG47" s="9">
        <v>0.7916666666666666</v>
      </c>
      <c r="AH47" s="9">
        <v>0.9166666666666666</v>
      </c>
      <c r="AI47" s="9" t="str">
        <f t="shared" si="28"/>
        <v>00:00</v>
      </c>
      <c r="AJ47" s="9" t="str">
        <f t="shared" si="29"/>
        <v>00:00</v>
      </c>
      <c r="AK47" s="9" t="str">
        <f t="shared" si="30"/>
        <v>00:00</v>
      </c>
      <c r="AL47" s="125">
        <f t="shared" si="20"/>
        <v>0</v>
      </c>
      <c r="AM47" s="125">
        <f t="shared" si="21"/>
        <v>0</v>
      </c>
      <c r="AN47" s="125">
        <f t="shared" si="22"/>
        <v>0</v>
      </c>
      <c r="AO47" s="125">
        <f t="shared" si="23"/>
        <v>0</v>
      </c>
      <c r="AP47" s="55"/>
      <c r="AQ47" s="55"/>
      <c r="AR47" s="55"/>
      <c r="AS47" s="55"/>
      <c r="AT47" s="55"/>
      <c r="AU47" s="55"/>
      <c r="AV47" s="55"/>
      <c r="AW47" s="55"/>
      <c r="AX47" s="55"/>
    </row>
    <row r="48" spans="1:50" ht="12.75">
      <c r="A48" s="205">
        <v>42951</v>
      </c>
      <c r="B48" s="133">
        <v>1</v>
      </c>
      <c r="C48" s="145" t="s">
        <v>117</v>
      </c>
      <c r="D48" s="121"/>
      <c r="E48" s="121"/>
      <c r="F48" s="121"/>
      <c r="G48" s="121"/>
      <c r="H48" s="121"/>
      <c r="I48" s="121"/>
      <c r="J48" s="8">
        <f t="shared" si="11"/>
        <v>0</v>
      </c>
      <c r="K48" s="8">
        <f t="shared" si="34"/>
        <v>0</v>
      </c>
      <c r="L48" s="8">
        <f t="shared" si="35"/>
        <v>1.2666666666666666</v>
      </c>
      <c r="M48" s="194" t="str">
        <f t="shared" si="31"/>
        <v>-</v>
      </c>
      <c r="N48" s="195">
        <f t="shared" si="32"/>
        <v>1.2666666666666666</v>
      </c>
      <c r="O48" s="356"/>
      <c r="P48" s="357"/>
      <c r="Q48" s="58"/>
      <c r="R48" s="58"/>
      <c r="S48" s="9">
        <f t="shared" si="12"/>
        <v>0</v>
      </c>
      <c r="T48" s="9">
        <f t="shared" si="13"/>
        <v>0</v>
      </c>
      <c r="U48" s="9" t="str">
        <f t="shared" si="14"/>
        <v>00:00</v>
      </c>
      <c r="V48" s="9" t="str">
        <f t="shared" si="24"/>
        <v>00:00</v>
      </c>
      <c r="W48" s="9">
        <f t="shared" si="33"/>
        <v>0</v>
      </c>
      <c r="X48" s="38">
        <f t="shared" si="16"/>
        <v>0</v>
      </c>
      <c r="Y48" s="38">
        <f t="shared" si="17"/>
        <v>0</v>
      </c>
      <c r="Z48" s="10" t="str">
        <f t="shared" si="18"/>
        <v>07:36</v>
      </c>
      <c r="AA48" s="10" t="str">
        <f t="shared" si="19"/>
        <v>00:00</v>
      </c>
      <c r="AB48" s="11">
        <v>0.9166666666666666</v>
      </c>
      <c r="AC48" s="11">
        <v>0.25</v>
      </c>
      <c r="AD48" s="12">
        <f t="shared" si="25"/>
        <v>0</v>
      </c>
      <c r="AE48" s="12">
        <f t="shared" si="26"/>
        <v>0</v>
      </c>
      <c r="AF48" s="12">
        <f t="shared" si="27"/>
        <v>0</v>
      </c>
      <c r="AG48" s="9">
        <v>0.7916666666666666</v>
      </c>
      <c r="AH48" s="9">
        <v>0.9166666666666666</v>
      </c>
      <c r="AI48" s="9" t="str">
        <f t="shared" si="28"/>
        <v>00:00</v>
      </c>
      <c r="AJ48" s="9" t="str">
        <f t="shared" si="29"/>
        <v>00:00</v>
      </c>
      <c r="AK48" s="9" t="str">
        <f t="shared" si="30"/>
        <v>00:00</v>
      </c>
      <c r="AL48" s="125">
        <f t="shared" si="20"/>
        <v>0</v>
      </c>
      <c r="AM48" s="125">
        <f t="shared" si="21"/>
        <v>0</v>
      </c>
      <c r="AN48" s="125">
        <f t="shared" si="22"/>
        <v>0</v>
      </c>
      <c r="AO48" s="125">
        <f t="shared" si="23"/>
        <v>0</v>
      </c>
      <c r="AP48" s="55"/>
      <c r="AQ48" s="55"/>
      <c r="AR48" s="55"/>
      <c r="AS48" s="55"/>
      <c r="AT48" s="55"/>
      <c r="AU48" s="55"/>
      <c r="AV48" s="55"/>
      <c r="AW48" s="55"/>
      <c r="AX48" s="55"/>
    </row>
    <row r="49" spans="1:50" ht="12.75">
      <c r="A49" s="205">
        <v>42952</v>
      </c>
      <c r="B49" s="133">
        <v>4</v>
      </c>
      <c r="C49" s="145" t="s">
        <v>150</v>
      </c>
      <c r="D49" s="121"/>
      <c r="E49" s="121"/>
      <c r="F49" s="157"/>
      <c r="G49" s="157"/>
      <c r="H49" s="121"/>
      <c r="I49" s="121"/>
      <c r="J49" s="8">
        <f t="shared" si="11"/>
        <v>0</v>
      </c>
      <c r="K49" s="8">
        <f t="shared" si="34"/>
        <v>0</v>
      </c>
      <c r="L49" s="8">
        <f t="shared" si="35"/>
        <v>1.2666666666666666</v>
      </c>
      <c r="M49" s="194" t="str">
        <f t="shared" si="31"/>
        <v>-</v>
      </c>
      <c r="N49" s="195">
        <f t="shared" si="32"/>
        <v>1.2666666666666666</v>
      </c>
      <c r="O49" s="356"/>
      <c r="P49" s="357"/>
      <c r="Q49" s="58"/>
      <c r="R49" s="58"/>
      <c r="S49" s="9">
        <f t="shared" si="12"/>
        <v>0</v>
      </c>
      <c r="T49" s="9">
        <f t="shared" si="13"/>
        <v>0</v>
      </c>
      <c r="U49" s="9">
        <f t="shared" si="14"/>
        <v>0</v>
      </c>
      <c r="V49" s="9" t="str">
        <f t="shared" si="24"/>
        <v>00:00</v>
      </c>
      <c r="W49" s="9">
        <f t="shared" si="33"/>
        <v>0</v>
      </c>
      <c r="X49" s="38">
        <f t="shared" si="16"/>
        <v>0</v>
      </c>
      <c r="Y49" s="38">
        <f t="shared" si="17"/>
        <v>0</v>
      </c>
      <c r="Z49" s="10" t="str">
        <f t="shared" si="18"/>
        <v>00:00</v>
      </c>
      <c r="AA49" s="10" t="str">
        <f t="shared" si="19"/>
        <v>00:00</v>
      </c>
      <c r="AB49" s="11">
        <v>0.9166666666666666</v>
      </c>
      <c r="AC49" s="11">
        <v>0.25</v>
      </c>
      <c r="AD49" s="12">
        <f t="shared" si="25"/>
        <v>0</v>
      </c>
      <c r="AE49" s="12">
        <f t="shared" si="26"/>
        <v>0</v>
      </c>
      <c r="AF49" s="12">
        <f t="shared" si="27"/>
        <v>0</v>
      </c>
      <c r="AG49" s="9">
        <v>0.7916666666666666</v>
      </c>
      <c r="AH49" s="9">
        <v>0.9166666666666666</v>
      </c>
      <c r="AI49" s="9" t="str">
        <f t="shared" si="28"/>
        <v>00:00</v>
      </c>
      <c r="AJ49" s="9" t="str">
        <f t="shared" si="29"/>
        <v>00:00</v>
      </c>
      <c r="AK49" s="9" t="str">
        <f t="shared" si="30"/>
        <v>00:00</v>
      </c>
      <c r="AL49" s="125">
        <f t="shared" si="20"/>
        <v>0</v>
      </c>
      <c r="AM49" s="125">
        <f t="shared" si="21"/>
        <v>0</v>
      </c>
      <c r="AN49" s="125">
        <f t="shared" si="22"/>
        <v>0</v>
      </c>
      <c r="AO49" s="125">
        <f t="shared" si="23"/>
        <v>0</v>
      </c>
      <c r="AP49" s="55"/>
      <c r="AQ49" s="55"/>
      <c r="AR49" s="55"/>
      <c r="AS49" s="55"/>
      <c r="AT49" s="55"/>
      <c r="AU49" s="55"/>
      <c r="AV49" s="55"/>
      <c r="AW49" s="55"/>
      <c r="AX49" s="55"/>
    </row>
    <row r="50" spans="1:50" ht="12.75">
      <c r="A50" s="205">
        <v>42953</v>
      </c>
      <c r="B50" s="133">
        <v>4</v>
      </c>
      <c r="C50" s="145" t="s">
        <v>117</v>
      </c>
      <c r="D50" s="121"/>
      <c r="E50" s="121"/>
      <c r="F50" s="157"/>
      <c r="G50" s="157"/>
      <c r="H50" s="121"/>
      <c r="I50" s="121"/>
      <c r="J50" s="8">
        <f t="shared" si="11"/>
        <v>0</v>
      </c>
      <c r="K50" s="8">
        <f t="shared" si="34"/>
        <v>0</v>
      </c>
      <c r="L50" s="8">
        <f t="shared" si="35"/>
        <v>1.2666666666666666</v>
      </c>
      <c r="M50" s="194" t="str">
        <f t="shared" si="31"/>
        <v>-</v>
      </c>
      <c r="N50" s="195">
        <f t="shared" si="32"/>
        <v>1.2666666666666666</v>
      </c>
      <c r="O50" s="356"/>
      <c r="P50" s="357"/>
      <c r="Q50" s="58"/>
      <c r="R50" s="58"/>
      <c r="S50" s="9">
        <f t="shared" si="12"/>
        <v>0</v>
      </c>
      <c r="T50" s="9">
        <f t="shared" si="13"/>
        <v>0</v>
      </c>
      <c r="U50" s="9">
        <f t="shared" si="14"/>
        <v>0</v>
      </c>
      <c r="V50" s="9" t="str">
        <f t="shared" si="24"/>
        <v>00:00</v>
      </c>
      <c r="W50" s="9">
        <f t="shared" si="33"/>
        <v>0</v>
      </c>
      <c r="X50" s="38">
        <f t="shared" si="16"/>
        <v>0</v>
      </c>
      <c r="Y50" s="38">
        <f t="shared" si="17"/>
        <v>0</v>
      </c>
      <c r="Z50" s="10" t="str">
        <f t="shared" si="18"/>
        <v>00:00</v>
      </c>
      <c r="AA50" s="10" t="str">
        <f t="shared" si="19"/>
        <v>00:00</v>
      </c>
      <c r="AB50" s="11">
        <v>0.9166666666666666</v>
      </c>
      <c r="AC50" s="11">
        <v>0.25</v>
      </c>
      <c r="AD50" s="12">
        <f t="shared" si="25"/>
        <v>0</v>
      </c>
      <c r="AE50" s="12">
        <f t="shared" si="26"/>
        <v>0</v>
      </c>
      <c r="AF50" s="12">
        <f t="shared" si="27"/>
        <v>0</v>
      </c>
      <c r="AG50" s="9">
        <v>0.7916666666666666</v>
      </c>
      <c r="AH50" s="9">
        <v>0.9166666666666666</v>
      </c>
      <c r="AI50" s="9" t="str">
        <f t="shared" si="28"/>
        <v>00:00</v>
      </c>
      <c r="AJ50" s="9" t="str">
        <f t="shared" si="29"/>
        <v>00:00</v>
      </c>
      <c r="AK50" s="9" t="str">
        <f t="shared" si="30"/>
        <v>00:00</v>
      </c>
      <c r="AL50" s="125">
        <f t="shared" si="20"/>
        <v>0</v>
      </c>
      <c r="AM50" s="125">
        <f t="shared" si="21"/>
        <v>0</v>
      </c>
      <c r="AN50" s="125">
        <f t="shared" si="22"/>
        <v>0</v>
      </c>
      <c r="AO50" s="125">
        <f t="shared" si="23"/>
        <v>0</v>
      </c>
      <c r="AP50" s="55"/>
      <c r="AQ50" s="55"/>
      <c r="AR50" s="55"/>
      <c r="AS50" s="55"/>
      <c r="AT50" s="55"/>
      <c r="AU50" s="55"/>
      <c r="AV50" s="55"/>
      <c r="AW50" s="55"/>
      <c r="AX50" s="55"/>
    </row>
    <row r="51" spans="1:50" ht="12.75">
      <c r="A51" s="205">
        <v>42954</v>
      </c>
      <c r="B51" s="133">
        <v>1</v>
      </c>
      <c r="C51" s="145" t="s">
        <v>117</v>
      </c>
      <c r="D51" s="121"/>
      <c r="E51" s="121"/>
      <c r="F51" s="121"/>
      <c r="G51" s="121"/>
      <c r="H51" s="121"/>
      <c r="I51" s="121"/>
      <c r="J51" s="8">
        <f t="shared" si="11"/>
        <v>0</v>
      </c>
      <c r="K51" s="8">
        <f t="shared" si="34"/>
        <v>0</v>
      </c>
      <c r="L51" s="8">
        <f t="shared" si="35"/>
        <v>1.5833333333333333</v>
      </c>
      <c r="M51" s="194" t="str">
        <f t="shared" si="31"/>
        <v>-</v>
      </c>
      <c r="N51" s="195">
        <f t="shared" si="32"/>
        <v>1.5833333333333333</v>
      </c>
      <c r="O51" s="356"/>
      <c r="P51" s="357"/>
      <c r="Q51" s="58"/>
      <c r="R51" s="58"/>
      <c r="S51" s="9">
        <f t="shared" si="12"/>
        <v>0</v>
      </c>
      <c r="T51" s="9">
        <f t="shared" si="13"/>
        <v>0</v>
      </c>
      <c r="U51" s="9" t="str">
        <f t="shared" si="14"/>
        <v>00:00</v>
      </c>
      <c r="V51" s="9" t="str">
        <f t="shared" si="24"/>
        <v>00:00</v>
      </c>
      <c r="W51" s="9">
        <f t="shared" si="33"/>
        <v>0</v>
      </c>
      <c r="X51" s="38">
        <f t="shared" si="16"/>
        <v>0</v>
      </c>
      <c r="Y51" s="38">
        <f t="shared" si="17"/>
        <v>0</v>
      </c>
      <c r="Z51" s="10" t="str">
        <f t="shared" si="18"/>
        <v>07:36</v>
      </c>
      <c r="AA51" s="10" t="str">
        <f t="shared" si="19"/>
        <v>00:00</v>
      </c>
      <c r="AB51" s="11">
        <v>0.9166666666666666</v>
      </c>
      <c r="AC51" s="11">
        <v>0.25</v>
      </c>
      <c r="AD51" s="12">
        <f t="shared" si="25"/>
        <v>0</v>
      </c>
      <c r="AE51" s="12">
        <f t="shared" si="26"/>
        <v>0</v>
      </c>
      <c r="AF51" s="12">
        <f t="shared" si="27"/>
        <v>0</v>
      </c>
      <c r="AG51" s="9">
        <v>0.7916666666666666</v>
      </c>
      <c r="AH51" s="9">
        <v>0.9166666666666666</v>
      </c>
      <c r="AI51" s="9" t="str">
        <f t="shared" si="28"/>
        <v>00:00</v>
      </c>
      <c r="AJ51" s="9" t="str">
        <f t="shared" si="29"/>
        <v>00:00</v>
      </c>
      <c r="AK51" s="9" t="str">
        <f t="shared" si="30"/>
        <v>00:00</v>
      </c>
      <c r="AL51" s="125">
        <f t="shared" si="20"/>
        <v>0</v>
      </c>
      <c r="AM51" s="125">
        <f t="shared" si="21"/>
        <v>0</v>
      </c>
      <c r="AN51" s="125">
        <f t="shared" si="22"/>
        <v>0</v>
      </c>
      <c r="AO51" s="125">
        <f t="shared" si="23"/>
        <v>0</v>
      </c>
      <c r="AP51" s="55"/>
      <c r="AQ51" s="55"/>
      <c r="AR51" s="55"/>
      <c r="AS51" s="55"/>
      <c r="AT51" s="55"/>
      <c r="AU51" s="55"/>
      <c r="AV51" s="55"/>
      <c r="AW51" s="55"/>
      <c r="AX51" s="55"/>
    </row>
    <row r="52" spans="1:50" ht="12.75">
      <c r="A52" s="205">
        <v>42955</v>
      </c>
      <c r="B52" s="133">
        <v>1</v>
      </c>
      <c r="C52" s="145" t="s">
        <v>117</v>
      </c>
      <c r="D52" s="121"/>
      <c r="E52" s="121"/>
      <c r="F52" s="121"/>
      <c r="G52" s="121"/>
      <c r="H52" s="121"/>
      <c r="I52" s="121"/>
      <c r="J52" s="8">
        <f t="shared" si="11"/>
        <v>0</v>
      </c>
      <c r="K52" s="8">
        <f t="shared" si="34"/>
        <v>0</v>
      </c>
      <c r="L52" s="8">
        <f t="shared" si="35"/>
        <v>1.9</v>
      </c>
      <c r="M52" s="194" t="str">
        <f t="shared" si="31"/>
        <v>-</v>
      </c>
      <c r="N52" s="195">
        <f t="shared" si="32"/>
        <v>1.9</v>
      </c>
      <c r="O52" s="356"/>
      <c r="P52" s="357"/>
      <c r="Q52" s="58"/>
      <c r="R52" s="58"/>
      <c r="S52" s="9">
        <f t="shared" si="12"/>
        <v>0</v>
      </c>
      <c r="T52" s="9">
        <f t="shared" si="13"/>
        <v>0</v>
      </c>
      <c r="U52" s="9" t="str">
        <f t="shared" si="14"/>
        <v>00:00</v>
      </c>
      <c r="V52" s="9" t="str">
        <f t="shared" si="24"/>
        <v>00:00</v>
      </c>
      <c r="W52" s="9">
        <f t="shared" si="33"/>
        <v>0</v>
      </c>
      <c r="X52" s="38">
        <f t="shared" si="16"/>
        <v>0</v>
      </c>
      <c r="Y52" s="38">
        <f t="shared" si="17"/>
        <v>0</v>
      </c>
      <c r="Z52" s="10" t="str">
        <f t="shared" si="18"/>
        <v>07:36</v>
      </c>
      <c r="AA52" s="10" t="str">
        <f t="shared" si="19"/>
        <v>00:00</v>
      </c>
      <c r="AB52" s="11">
        <v>0.9166666666666666</v>
      </c>
      <c r="AC52" s="11">
        <v>0.25</v>
      </c>
      <c r="AD52" s="12">
        <f t="shared" si="25"/>
        <v>0</v>
      </c>
      <c r="AE52" s="12">
        <f t="shared" si="26"/>
        <v>0</v>
      </c>
      <c r="AF52" s="12">
        <f t="shared" si="27"/>
        <v>0</v>
      </c>
      <c r="AG52" s="9">
        <v>0.7916666666666666</v>
      </c>
      <c r="AH52" s="9">
        <v>0.9166666666666666</v>
      </c>
      <c r="AI52" s="9" t="str">
        <f t="shared" si="28"/>
        <v>00:00</v>
      </c>
      <c r="AJ52" s="9" t="str">
        <f t="shared" si="29"/>
        <v>00:00</v>
      </c>
      <c r="AK52" s="9" t="str">
        <f t="shared" si="30"/>
        <v>00:00</v>
      </c>
      <c r="AL52" s="125">
        <f t="shared" si="20"/>
        <v>0</v>
      </c>
      <c r="AM52" s="125">
        <f t="shared" si="21"/>
        <v>0</v>
      </c>
      <c r="AN52" s="125">
        <f t="shared" si="22"/>
        <v>0</v>
      </c>
      <c r="AO52" s="125">
        <f t="shared" si="23"/>
        <v>0</v>
      </c>
      <c r="AP52" s="55"/>
      <c r="AQ52" s="55"/>
      <c r="AR52" s="55"/>
      <c r="AS52" s="55"/>
      <c r="AT52" s="55"/>
      <c r="AU52" s="55"/>
      <c r="AV52" s="55"/>
      <c r="AW52" s="55"/>
      <c r="AX52" s="55"/>
    </row>
    <row r="53" spans="1:50" ht="12.75">
      <c r="A53" s="205">
        <v>42956</v>
      </c>
      <c r="B53" s="133">
        <v>1</v>
      </c>
      <c r="C53" s="145" t="s">
        <v>117</v>
      </c>
      <c r="D53" s="121"/>
      <c r="E53" s="121"/>
      <c r="F53" s="121"/>
      <c r="G53" s="121"/>
      <c r="H53" s="121"/>
      <c r="I53" s="121"/>
      <c r="J53" s="8">
        <f t="shared" si="11"/>
        <v>0</v>
      </c>
      <c r="K53" s="8">
        <f t="shared" si="34"/>
        <v>0</v>
      </c>
      <c r="L53" s="8">
        <f t="shared" si="35"/>
        <v>2.216666666666667</v>
      </c>
      <c r="M53" s="194" t="str">
        <f t="shared" si="31"/>
        <v>-</v>
      </c>
      <c r="N53" s="195">
        <f t="shared" si="32"/>
        <v>2.216666666666667</v>
      </c>
      <c r="O53" s="356"/>
      <c r="P53" s="357"/>
      <c r="Q53" s="58"/>
      <c r="R53" s="58"/>
      <c r="S53" s="9">
        <f t="shared" si="12"/>
        <v>0</v>
      </c>
      <c r="T53" s="9">
        <f t="shared" si="13"/>
        <v>0</v>
      </c>
      <c r="U53" s="9" t="str">
        <f t="shared" si="14"/>
        <v>00:00</v>
      </c>
      <c r="V53" s="9" t="str">
        <f t="shared" si="24"/>
        <v>00:00</v>
      </c>
      <c r="W53" s="9">
        <f t="shared" si="33"/>
        <v>0</v>
      </c>
      <c r="X53" s="38">
        <f t="shared" si="16"/>
        <v>0</v>
      </c>
      <c r="Y53" s="38">
        <f t="shared" si="17"/>
        <v>0</v>
      </c>
      <c r="Z53" s="10" t="str">
        <f t="shared" si="18"/>
        <v>07:36</v>
      </c>
      <c r="AA53" s="10" t="str">
        <f t="shared" si="19"/>
        <v>00:00</v>
      </c>
      <c r="AB53" s="11">
        <v>0.9166666666666666</v>
      </c>
      <c r="AC53" s="11">
        <v>0.25</v>
      </c>
      <c r="AD53" s="12">
        <f t="shared" si="25"/>
        <v>0</v>
      </c>
      <c r="AE53" s="12">
        <f t="shared" si="26"/>
        <v>0</v>
      </c>
      <c r="AF53" s="12">
        <f t="shared" si="27"/>
        <v>0</v>
      </c>
      <c r="AG53" s="9">
        <v>0.7916666666666666</v>
      </c>
      <c r="AH53" s="9">
        <v>0.9166666666666666</v>
      </c>
      <c r="AI53" s="9" t="str">
        <f t="shared" si="28"/>
        <v>00:00</v>
      </c>
      <c r="AJ53" s="9" t="str">
        <f t="shared" si="29"/>
        <v>00:00</v>
      </c>
      <c r="AK53" s="9" t="str">
        <f t="shared" si="30"/>
        <v>00:00</v>
      </c>
      <c r="AL53" s="125">
        <f t="shared" si="20"/>
        <v>0</v>
      </c>
      <c r="AM53" s="125">
        <f t="shared" si="21"/>
        <v>0</v>
      </c>
      <c r="AN53" s="125">
        <f t="shared" si="22"/>
        <v>0</v>
      </c>
      <c r="AO53" s="125">
        <f t="shared" si="23"/>
        <v>0</v>
      </c>
      <c r="AP53" s="55"/>
      <c r="AQ53" s="55"/>
      <c r="AR53" s="55"/>
      <c r="AS53" s="55"/>
      <c r="AT53" s="55"/>
      <c r="AU53" s="55"/>
      <c r="AV53" s="55"/>
      <c r="AW53" s="55"/>
      <c r="AX53" s="55"/>
    </row>
    <row r="54" spans="1:50" ht="12.75">
      <c r="A54" s="205">
        <v>42957</v>
      </c>
      <c r="B54" s="133">
        <v>1</v>
      </c>
      <c r="C54" s="145" t="s">
        <v>117</v>
      </c>
      <c r="D54" s="121"/>
      <c r="E54" s="121"/>
      <c r="F54" s="121"/>
      <c r="G54" s="121"/>
      <c r="H54" s="121"/>
      <c r="I54" s="121"/>
      <c r="J54" s="8">
        <f t="shared" si="11"/>
        <v>0</v>
      </c>
      <c r="K54" s="8">
        <f t="shared" si="34"/>
        <v>0</v>
      </c>
      <c r="L54" s="8">
        <f t="shared" si="35"/>
        <v>2.533333333333333</v>
      </c>
      <c r="M54" s="194" t="str">
        <f t="shared" si="31"/>
        <v>-</v>
      </c>
      <c r="N54" s="195">
        <f t="shared" si="32"/>
        <v>2.533333333333333</v>
      </c>
      <c r="O54" s="356"/>
      <c r="P54" s="357"/>
      <c r="Q54" s="58"/>
      <c r="R54" s="58"/>
      <c r="S54" s="9">
        <f t="shared" si="12"/>
        <v>0</v>
      </c>
      <c r="T54" s="9">
        <f t="shared" si="13"/>
        <v>0</v>
      </c>
      <c r="U54" s="9" t="str">
        <f t="shared" si="14"/>
        <v>00:00</v>
      </c>
      <c r="V54" s="9" t="str">
        <f t="shared" si="24"/>
        <v>00:00</v>
      </c>
      <c r="W54" s="9">
        <f t="shared" si="33"/>
        <v>0</v>
      </c>
      <c r="X54" s="38">
        <f t="shared" si="16"/>
        <v>0</v>
      </c>
      <c r="Y54" s="38">
        <f t="shared" si="17"/>
        <v>0</v>
      </c>
      <c r="Z54" s="10" t="str">
        <f t="shared" si="18"/>
        <v>07:36</v>
      </c>
      <c r="AA54" s="10" t="str">
        <f t="shared" si="19"/>
        <v>00:00</v>
      </c>
      <c r="AB54" s="11">
        <v>0.9166666666666666</v>
      </c>
      <c r="AC54" s="11">
        <v>0.25</v>
      </c>
      <c r="AD54" s="12">
        <f t="shared" si="25"/>
        <v>0</v>
      </c>
      <c r="AE54" s="12">
        <f t="shared" si="26"/>
        <v>0</v>
      </c>
      <c r="AF54" s="12">
        <f t="shared" si="27"/>
        <v>0</v>
      </c>
      <c r="AG54" s="9">
        <v>0.7916666666666666</v>
      </c>
      <c r="AH54" s="9">
        <v>0.9166666666666666</v>
      </c>
      <c r="AI54" s="9" t="str">
        <f t="shared" si="28"/>
        <v>00:00</v>
      </c>
      <c r="AJ54" s="9" t="str">
        <f t="shared" si="29"/>
        <v>00:00</v>
      </c>
      <c r="AK54" s="9" t="str">
        <f t="shared" si="30"/>
        <v>00:00</v>
      </c>
      <c r="AL54" s="125">
        <f t="shared" si="20"/>
        <v>0</v>
      </c>
      <c r="AM54" s="125">
        <f t="shared" si="21"/>
        <v>0</v>
      </c>
      <c r="AN54" s="125">
        <f t="shared" si="22"/>
        <v>0</v>
      </c>
      <c r="AO54" s="125">
        <f t="shared" si="23"/>
        <v>0</v>
      </c>
      <c r="AP54" s="55"/>
      <c r="AQ54" s="55"/>
      <c r="AR54" s="55"/>
      <c r="AS54" s="55"/>
      <c r="AT54" s="55"/>
      <c r="AU54" s="55"/>
      <c r="AV54" s="55"/>
      <c r="AW54" s="55"/>
      <c r="AX54" s="55"/>
    </row>
    <row r="55" spans="1:50" ht="12.75">
      <c r="A55" s="205">
        <v>42958</v>
      </c>
      <c r="B55" s="133">
        <v>1</v>
      </c>
      <c r="C55" s="145" t="s">
        <v>117</v>
      </c>
      <c r="D55" s="121"/>
      <c r="E55" s="121"/>
      <c r="F55" s="121"/>
      <c r="G55" s="121"/>
      <c r="H55" s="121"/>
      <c r="I55" s="121"/>
      <c r="J55" s="8">
        <f t="shared" si="11"/>
        <v>0</v>
      </c>
      <c r="K55" s="8">
        <f t="shared" si="34"/>
        <v>0</v>
      </c>
      <c r="L55" s="8">
        <f t="shared" si="35"/>
        <v>2.8499999999999996</v>
      </c>
      <c r="M55" s="194" t="str">
        <f t="shared" si="31"/>
        <v>-</v>
      </c>
      <c r="N55" s="195">
        <f t="shared" si="32"/>
        <v>2.8499999999999996</v>
      </c>
      <c r="O55" s="356"/>
      <c r="P55" s="357"/>
      <c r="Q55" s="58"/>
      <c r="R55" s="58"/>
      <c r="S55" s="9">
        <f t="shared" si="12"/>
        <v>0</v>
      </c>
      <c r="T55" s="9">
        <f t="shared" si="13"/>
        <v>0</v>
      </c>
      <c r="U55" s="9" t="str">
        <f t="shared" si="14"/>
        <v>00:00</v>
      </c>
      <c r="V55" s="9" t="str">
        <f t="shared" si="24"/>
        <v>00:00</v>
      </c>
      <c r="W55" s="9">
        <f t="shared" si="33"/>
        <v>0</v>
      </c>
      <c r="X55" s="38">
        <f t="shared" si="16"/>
        <v>0</v>
      </c>
      <c r="Y55" s="38">
        <f t="shared" si="17"/>
        <v>0</v>
      </c>
      <c r="Z55" s="10" t="str">
        <f t="shared" si="18"/>
        <v>07:36</v>
      </c>
      <c r="AA55" s="10" t="str">
        <f t="shared" si="19"/>
        <v>00:00</v>
      </c>
      <c r="AB55" s="11">
        <v>0.9166666666666666</v>
      </c>
      <c r="AC55" s="11">
        <v>0.25</v>
      </c>
      <c r="AD55" s="12">
        <f t="shared" si="25"/>
        <v>0</v>
      </c>
      <c r="AE55" s="12">
        <f t="shared" si="26"/>
        <v>0</v>
      </c>
      <c r="AF55" s="12">
        <f t="shared" si="27"/>
        <v>0</v>
      </c>
      <c r="AG55" s="9">
        <v>0.7916666666666666</v>
      </c>
      <c r="AH55" s="9">
        <v>0.9166666666666666</v>
      </c>
      <c r="AI55" s="9" t="str">
        <f t="shared" si="28"/>
        <v>00:00</v>
      </c>
      <c r="AJ55" s="9" t="str">
        <f t="shared" si="29"/>
        <v>00:00</v>
      </c>
      <c r="AK55" s="9" t="str">
        <f t="shared" si="30"/>
        <v>00:00</v>
      </c>
      <c r="AL55" s="125">
        <f t="shared" si="20"/>
        <v>0</v>
      </c>
      <c r="AM55" s="125">
        <f t="shared" si="21"/>
        <v>0</v>
      </c>
      <c r="AN55" s="125">
        <f t="shared" si="22"/>
        <v>0</v>
      </c>
      <c r="AO55" s="125">
        <f t="shared" si="23"/>
        <v>0</v>
      </c>
      <c r="AP55" s="55"/>
      <c r="AQ55" s="55"/>
      <c r="AR55" s="55"/>
      <c r="AS55" s="55"/>
      <c r="AT55" s="55"/>
      <c r="AU55" s="55"/>
      <c r="AV55" s="55"/>
      <c r="AW55" s="55"/>
      <c r="AX55" s="55"/>
    </row>
    <row r="56" spans="1:50" ht="12.75">
      <c r="A56" s="205">
        <v>42959</v>
      </c>
      <c r="B56" s="133">
        <v>4</v>
      </c>
      <c r="C56" s="145" t="s">
        <v>117</v>
      </c>
      <c r="D56" s="121"/>
      <c r="E56" s="121"/>
      <c r="F56" s="157"/>
      <c r="G56" s="157"/>
      <c r="H56" s="121"/>
      <c r="I56" s="121"/>
      <c r="J56" s="8">
        <f t="shared" si="11"/>
        <v>0</v>
      </c>
      <c r="K56" s="8">
        <f t="shared" si="34"/>
        <v>0</v>
      </c>
      <c r="L56" s="8">
        <f t="shared" si="35"/>
        <v>2.8499999999999996</v>
      </c>
      <c r="M56" s="194" t="str">
        <f t="shared" si="31"/>
        <v>-</v>
      </c>
      <c r="N56" s="195">
        <f t="shared" si="32"/>
        <v>2.8499999999999996</v>
      </c>
      <c r="O56" s="356"/>
      <c r="P56" s="357"/>
      <c r="Q56" s="58"/>
      <c r="R56" s="58"/>
      <c r="S56" s="9">
        <f t="shared" si="12"/>
        <v>0</v>
      </c>
      <c r="T56" s="9">
        <f t="shared" si="13"/>
        <v>0</v>
      </c>
      <c r="U56" s="9">
        <f t="shared" si="14"/>
        <v>0</v>
      </c>
      <c r="V56" s="9" t="str">
        <f t="shared" si="24"/>
        <v>00:00</v>
      </c>
      <c r="W56" s="9">
        <f t="shared" si="33"/>
        <v>0</v>
      </c>
      <c r="X56" s="38">
        <f t="shared" si="16"/>
        <v>0</v>
      </c>
      <c r="Y56" s="38">
        <f t="shared" si="17"/>
        <v>0</v>
      </c>
      <c r="Z56" s="10" t="str">
        <f t="shared" si="18"/>
        <v>00:00</v>
      </c>
      <c r="AA56" s="10" t="str">
        <f t="shared" si="19"/>
        <v>00:00</v>
      </c>
      <c r="AB56" s="11">
        <v>0.9166666666666666</v>
      </c>
      <c r="AC56" s="11">
        <v>0.25</v>
      </c>
      <c r="AD56" s="12">
        <f t="shared" si="25"/>
        <v>0</v>
      </c>
      <c r="AE56" s="12">
        <f t="shared" si="26"/>
        <v>0</v>
      </c>
      <c r="AF56" s="12">
        <f t="shared" si="27"/>
        <v>0</v>
      </c>
      <c r="AG56" s="9">
        <v>0.7916666666666666</v>
      </c>
      <c r="AH56" s="9">
        <v>0.9166666666666666</v>
      </c>
      <c r="AI56" s="9" t="str">
        <f t="shared" si="28"/>
        <v>00:00</v>
      </c>
      <c r="AJ56" s="9" t="str">
        <f t="shared" si="29"/>
        <v>00:00</v>
      </c>
      <c r="AK56" s="9" t="str">
        <f t="shared" si="30"/>
        <v>00:00</v>
      </c>
      <c r="AL56" s="125">
        <f t="shared" si="20"/>
        <v>0</v>
      </c>
      <c r="AM56" s="125">
        <f t="shared" si="21"/>
        <v>0</v>
      </c>
      <c r="AN56" s="125">
        <f t="shared" si="22"/>
        <v>0</v>
      </c>
      <c r="AO56" s="125">
        <f t="shared" si="23"/>
        <v>0</v>
      </c>
      <c r="AP56" s="55"/>
      <c r="AQ56" s="55"/>
      <c r="AR56" s="55"/>
      <c r="AS56" s="55"/>
      <c r="AT56" s="55"/>
      <c r="AU56" s="55"/>
      <c r="AV56" s="55"/>
      <c r="AW56" s="55"/>
      <c r="AX56" s="55"/>
    </row>
    <row r="57" spans="1:50" ht="12.75">
      <c r="A57" s="205">
        <v>42960</v>
      </c>
      <c r="B57" s="133">
        <v>4</v>
      </c>
      <c r="C57" s="145" t="s">
        <v>117</v>
      </c>
      <c r="D57" s="121"/>
      <c r="E57" s="121"/>
      <c r="F57" s="157"/>
      <c r="G57" s="157"/>
      <c r="H57" s="121"/>
      <c r="I57" s="121"/>
      <c r="J57" s="8">
        <f t="shared" si="11"/>
        <v>0</v>
      </c>
      <c r="K57" s="8">
        <f t="shared" si="34"/>
        <v>0</v>
      </c>
      <c r="L57" s="8">
        <f t="shared" si="35"/>
        <v>2.8499999999999996</v>
      </c>
      <c r="M57" s="194" t="str">
        <f t="shared" si="31"/>
        <v>-</v>
      </c>
      <c r="N57" s="195">
        <f t="shared" si="32"/>
        <v>2.8499999999999996</v>
      </c>
      <c r="O57" s="356"/>
      <c r="P57" s="357"/>
      <c r="Q57" s="58"/>
      <c r="R57" s="58"/>
      <c r="S57" s="9">
        <f t="shared" si="12"/>
        <v>0</v>
      </c>
      <c r="T57" s="9">
        <f t="shared" si="13"/>
        <v>0</v>
      </c>
      <c r="U57" s="9">
        <f t="shared" si="14"/>
        <v>0</v>
      </c>
      <c r="V57" s="9" t="str">
        <f t="shared" si="24"/>
        <v>00:00</v>
      </c>
      <c r="W57" s="9">
        <f t="shared" si="33"/>
        <v>0</v>
      </c>
      <c r="X57" s="38">
        <f t="shared" si="16"/>
        <v>0</v>
      </c>
      <c r="Y57" s="38">
        <f t="shared" si="17"/>
        <v>0</v>
      </c>
      <c r="Z57" s="10" t="str">
        <f t="shared" si="18"/>
        <v>00:00</v>
      </c>
      <c r="AA57" s="10" t="str">
        <f t="shared" si="19"/>
        <v>00:00</v>
      </c>
      <c r="AB57" s="11">
        <v>0.9166666666666666</v>
      </c>
      <c r="AC57" s="11">
        <v>0.25</v>
      </c>
      <c r="AD57" s="12">
        <f t="shared" si="25"/>
        <v>0</v>
      </c>
      <c r="AE57" s="12">
        <f t="shared" si="26"/>
        <v>0</v>
      </c>
      <c r="AF57" s="12">
        <f t="shared" si="27"/>
        <v>0</v>
      </c>
      <c r="AG57" s="9">
        <v>0.7916666666666666</v>
      </c>
      <c r="AH57" s="9">
        <v>0.9166666666666666</v>
      </c>
      <c r="AI57" s="9" t="str">
        <f t="shared" si="28"/>
        <v>00:00</v>
      </c>
      <c r="AJ57" s="9" t="str">
        <f t="shared" si="29"/>
        <v>00:00</v>
      </c>
      <c r="AK57" s="9" t="str">
        <f t="shared" si="30"/>
        <v>00:00</v>
      </c>
      <c r="AL57" s="125">
        <f t="shared" si="20"/>
        <v>0</v>
      </c>
      <c r="AM57" s="125">
        <f t="shared" si="21"/>
        <v>0</v>
      </c>
      <c r="AN57" s="125">
        <f t="shared" si="22"/>
        <v>0</v>
      </c>
      <c r="AO57" s="125">
        <f t="shared" si="23"/>
        <v>0</v>
      </c>
      <c r="AP57" s="55"/>
      <c r="AQ57" s="55"/>
      <c r="AR57" s="55"/>
      <c r="AS57" s="55"/>
      <c r="AT57" s="55"/>
      <c r="AU57" s="55"/>
      <c r="AV57" s="55"/>
      <c r="AW57" s="55"/>
      <c r="AX57" s="55"/>
    </row>
    <row r="58" spans="1:50" ht="12.75">
      <c r="A58" s="205">
        <v>42961</v>
      </c>
      <c r="B58" s="133">
        <v>1</v>
      </c>
      <c r="C58" s="145" t="s">
        <v>117</v>
      </c>
      <c r="D58" s="121"/>
      <c r="E58" s="121"/>
      <c r="F58" s="121"/>
      <c r="G58" s="121"/>
      <c r="H58" s="121"/>
      <c r="I58" s="121"/>
      <c r="J58" s="8">
        <f t="shared" si="11"/>
        <v>0</v>
      </c>
      <c r="K58" s="8">
        <f t="shared" si="34"/>
        <v>0</v>
      </c>
      <c r="L58" s="8">
        <f t="shared" si="35"/>
        <v>3.166666666666666</v>
      </c>
      <c r="M58" s="194" t="str">
        <f t="shared" si="31"/>
        <v>-</v>
      </c>
      <c r="N58" s="195">
        <f t="shared" si="32"/>
        <v>3.166666666666666</v>
      </c>
      <c r="O58" s="356"/>
      <c r="P58" s="357"/>
      <c r="Q58" s="58"/>
      <c r="R58" s="58"/>
      <c r="S58" s="9">
        <f t="shared" si="12"/>
        <v>0</v>
      </c>
      <c r="T58" s="9">
        <f t="shared" si="13"/>
        <v>0</v>
      </c>
      <c r="U58" s="9" t="str">
        <f t="shared" si="14"/>
        <v>00:00</v>
      </c>
      <c r="V58" s="9" t="str">
        <f t="shared" si="24"/>
        <v>00:00</v>
      </c>
      <c r="W58" s="9">
        <f t="shared" si="33"/>
        <v>0</v>
      </c>
      <c r="X58" s="38">
        <f t="shared" si="16"/>
        <v>0</v>
      </c>
      <c r="Y58" s="38">
        <f t="shared" si="17"/>
        <v>0</v>
      </c>
      <c r="Z58" s="10" t="str">
        <f t="shared" si="18"/>
        <v>07:36</v>
      </c>
      <c r="AA58" s="10" t="str">
        <f t="shared" si="19"/>
        <v>00:00</v>
      </c>
      <c r="AB58" s="11">
        <v>0.9166666666666666</v>
      </c>
      <c r="AC58" s="11">
        <v>0.25</v>
      </c>
      <c r="AD58" s="12">
        <f t="shared" si="25"/>
        <v>0</v>
      </c>
      <c r="AE58" s="12">
        <f t="shared" si="26"/>
        <v>0</v>
      </c>
      <c r="AF58" s="12">
        <f t="shared" si="27"/>
        <v>0</v>
      </c>
      <c r="AG58" s="9">
        <v>0.7916666666666666</v>
      </c>
      <c r="AH58" s="9">
        <v>0.9166666666666666</v>
      </c>
      <c r="AI58" s="9" t="str">
        <f t="shared" si="28"/>
        <v>00:00</v>
      </c>
      <c r="AJ58" s="9" t="str">
        <f t="shared" si="29"/>
        <v>00:00</v>
      </c>
      <c r="AK58" s="9" t="str">
        <f t="shared" si="30"/>
        <v>00:00</v>
      </c>
      <c r="AL58" s="125">
        <f t="shared" si="20"/>
        <v>0</v>
      </c>
      <c r="AM58" s="125">
        <f t="shared" si="21"/>
        <v>0</v>
      </c>
      <c r="AN58" s="125">
        <f t="shared" si="22"/>
        <v>0</v>
      </c>
      <c r="AO58" s="125">
        <f t="shared" si="23"/>
        <v>0</v>
      </c>
      <c r="AP58" s="55"/>
      <c r="AQ58" s="55"/>
      <c r="AR58" s="55"/>
      <c r="AS58" s="55"/>
      <c r="AT58" s="55"/>
      <c r="AU58" s="55"/>
      <c r="AV58" s="55"/>
      <c r="AW58" s="55"/>
      <c r="AX58" s="55"/>
    </row>
    <row r="59" spans="1:50" ht="12.75">
      <c r="A59" s="205">
        <v>42962</v>
      </c>
      <c r="B59" s="133">
        <v>8</v>
      </c>
      <c r="C59" s="145" t="s">
        <v>117</v>
      </c>
      <c r="D59" s="121"/>
      <c r="E59" s="121"/>
      <c r="F59" s="157"/>
      <c r="G59" s="157"/>
      <c r="H59" s="121"/>
      <c r="I59" s="121"/>
      <c r="J59" s="8">
        <f t="shared" si="11"/>
        <v>0.31666666666666665</v>
      </c>
      <c r="K59" s="8">
        <f t="shared" si="34"/>
        <v>0.31666666666666665</v>
      </c>
      <c r="L59" s="8">
        <f t="shared" si="35"/>
        <v>3.4833333333333325</v>
      </c>
      <c r="M59" s="194" t="str">
        <f t="shared" si="31"/>
        <v>-</v>
      </c>
      <c r="N59" s="195">
        <f t="shared" si="32"/>
        <v>3.166666666666666</v>
      </c>
      <c r="O59" s="356"/>
      <c r="P59" s="357"/>
      <c r="Q59" s="58"/>
      <c r="R59" s="58"/>
      <c r="S59" s="9">
        <f t="shared" si="12"/>
        <v>0</v>
      </c>
      <c r="T59" s="9">
        <f t="shared" si="13"/>
        <v>0</v>
      </c>
      <c r="U59" s="9" t="str">
        <f t="shared" si="14"/>
        <v>00:00</v>
      </c>
      <c r="V59" s="9" t="str">
        <f t="shared" si="24"/>
        <v>00:00</v>
      </c>
      <c r="W59" s="9">
        <f t="shared" si="33"/>
        <v>0</v>
      </c>
      <c r="X59" s="38">
        <f t="shared" si="16"/>
        <v>1</v>
      </c>
      <c r="Y59" s="38">
        <f t="shared" si="17"/>
        <v>0</v>
      </c>
      <c r="Z59" s="10" t="str">
        <f t="shared" si="18"/>
        <v>07:36</v>
      </c>
      <c r="AA59" s="10" t="str">
        <f t="shared" si="19"/>
        <v>07:36</v>
      </c>
      <c r="AB59" s="11">
        <v>0.9166666666666666</v>
      </c>
      <c r="AC59" s="11">
        <v>0.25</v>
      </c>
      <c r="AD59" s="12">
        <f t="shared" si="25"/>
        <v>0</v>
      </c>
      <c r="AE59" s="12">
        <f t="shared" si="26"/>
        <v>0</v>
      </c>
      <c r="AF59" s="12">
        <f t="shared" si="27"/>
        <v>0</v>
      </c>
      <c r="AG59" s="9">
        <v>0.7916666666666666</v>
      </c>
      <c r="AH59" s="9">
        <v>0.9166666666666666</v>
      </c>
      <c r="AI59" s="9" t="str">
        <f t="shared" si="28"/>
        <v>00:00</v>
      </c>
      <c r="AJ59" s="9" t="str">
        <f t="shared" si="29"/>
        <v>00:00</v>
      </c>
      <c r="AK59" s="9" t="str">
        <f t="shared" si="30"/>
        <v>00:00</v>
      </c>
      <c r="AL59" s="125">
        <f t="shared" si="20"/>
        <v>0</v>
      </c>
      <c r="AM59" s="125">
        <f t="shared" si="21"/>
        <v>0</v>
      </c>
      <c r="AN59" s="125">
        <f t="shared" si="22"/>
        <v>0</v>
      </c>
      <c r="AO59" s="125">
        <f t="shared" si="23"/>
        <v>0.31666666666666665</v>
      </c>
      <c r="AP59" s="55"/>
      <c r="AQ59" s="55"/>
      <c r="AR59" s="55"/>
      <c r="AS59" s="55"/>
      <c r="AT59" s="55"/>
      <c r="AU59" s="55"/>
      <c r="AV59" s="55"/>
      <c r="AW59" s="55"/>
      <c r="AX59" s="55"/>
    </row>
    <row r="60" spans="1:50" ht="12.75">
      <c r="A60" s="205">
        <v>42963</v>
      </c>
      <c r="B60" s="133">
        <v>1</v>
      </c>
      <c r="C60" s="145" t="s">
        <v>117</v>
      </c>
      <c r="D60" s="121"/>
      <c r="E60" s="121"/>
      <c r="F60" s="121"/>
      <c r="G60" s="121"/>
      <c r="H60" s="121"/>
      <c r="I60" s="121"/>
      <c r="J60" s="8">
        <f t="shared" si="11"/>
        <v>0</v>
      </c>
      <c r="K60" s="8">
        <f t="shared" si="34"/>
        <v>0.31666666666666665</v>
      </c>
      <c r="L60" s="8">
        <f t="shared" si="35"/>
        <v>3.799999999999999</v>
      </c>
      <c r="M60" s="194" t="str">
        <f t="shared" si="31"/>
        <v>-</v>
      </c>
      <c r="N60" s="195">
        <f t="shared" si="32"/>
        <v>3.4833333333333325</v>
      </c>
      <c r="O60" s="356"/>
      <c r="P60" s="357"/>
      <c r="Q60" s="58"/>
      <c r="R60" s="58"/>
      <c r="S60" s="9">
        <f t="shared" si="12"/>
        <v>0</v>
      </c>
      <c r="T60" s="9">
        <f t="shared" si="13"/>
        <v>0</v>
      </c>
      <c r="U60" s="9" t="str">
        <f t="shared" si="14"/>
        <v>00:00</v>
      </c>
      <c r="V60" s="9" t="str">
        <f t="shared" si="24"/>
        <v>00:00</v>
      </c>
      <c r="W60" s="9">
        <f t="shared" si="33"/>
        <v>0</v>
      </c>
      <c r="X60" s="38">
        <f t="shared" si="16"/>
        <v>0</v>
      </c>
      <c r="Y60" s="38">
        <f t="shared" si="17"/>
        <v>0</v>
      </c>
      <c r="Z60" s="10" t="str">
        <f t="shared" si="18"/>
        <v>07:36</v>
      </c>
      <c r="AA60" s="10" t="str">
        <f t="shared" si="19"/>
        <v>00:00</v>
      </c>
      <c r="AB60" s="11">
        <v>0.9166666666666666</v>
      </c>
      <c r="AC60" s="11">
        <v>0.25</v>
      </c>
      <c r="AD60" s="12">
        <f t="shared" si="25"/>
        <v>0</v>
      </c>
      <c r="AE60" s="12">
        <f t="shared" si="26"/>
        <v>0</v>
      </c>
      <c r="AF60" s="12">
        <f t="shared" si="27"/>
        <v>0</v>
      </c>
      <c r="AG60" s="9">
        <v>0.7916666666666666</v>
      </c>
      <c r="AH60" s="9">
        <v>0.9166666666666666</v>
      </c>
      <c r="AI60" s="9" t="str">
        <f t="shared" si="28"/>
        <v>00:00</v>
      </c>
      <c r="AJ60" s="9" t="str">
        <f t="shared" si="29"/>
        <v>00:00</v>
      </c>
      <c r="AK60" s="9" t="str">
        <f t="shared" si="30"/>
        <v>00:00</v>
      </c>
      <c r="AL60" s="125">
        <f t="shared" si="20"/>
        <v>0</v>
      </c>
      <c r="AM60" s="125">
        <f t="shared" si="21"/>
        <v>0</v>
      </c>
      <c r="AN60" s="125">
        <f t="shared" si="22"/>
        <v>0</v>
      </c>
      <c r="AO60" s="125">
        <f t="shared" si="23"/>
        <v>0</v>
      </c>
      <c r="AP60" s="55"/>
      <c r="AQ60" s="55"/>
      <c r="AR60" s="55"/>
      <c r="AS60" s="55"/>
      <c r="AT60" s="55"/>
      <c r="AU60" s="55"/>
      <c r="AV60" s="55"/>
      <c r="AW60" s="55"/>
      <c r="AX60" s="55"/>
    </row>
    <row r="61" spans="1:50" ht="12.75">
      <c r="A61" s="205">
        <v>42964</v>
      </c>
      <c r="B61" s="133">
        <v>1</v>
      </c>
      <c r="C61" s="145" t="s">
        <v>117</v>
      </c>
      <c r="D61" s="121"/>
      <c r="E61" s="121"/>
      <c r="F61" s="121"/>
      <c r="G61" s="121"/>
      <c r="H61" s="121"/>
      <c r="I61" s="121"/>
      <c r="J61" s="8">
        <f t="shared" si="11"/>
        <v>0</v>
      </c>
      <c r="K61" s="8">
        <f t="shared" si="34"/>
        <v>0.31666666666666665</v>
      </c>
      <c r="L61" s="8">
        <f t="shared" si="35"/>
        <v>4.116666666666665</v>
      </c>
      <c r="M61" s="194" t="str">
        <f t="shared" si="31"/>
        <v>-</v>
      </c>
      <c r="N61" s="195">
        <f t="shared" si="32"/>
        <v>3.799999999999999</v>
      </c>
      <c r="O61" s="356"/>
      <c r="P61" s="357"/>
      <c r="Q61" s="58"/>
      <c r="R61" s="58"/>
      <c r="S61" s="9">
        <f t="shared" si="12"/>
        <v>0</v>
      </c>
      <c r="T61" s="9">
        <f t="shared" si="13"/>
        <v>0</v>
      </c>
      <c r="U61" s="9" t="str">
        <f t="shared" si="14"/>
        <v>00:00</v>
      </c>
      <c r="V61" s="9" t="str">
        <f t="shared" si="24"/>
        <v>00:00</v>
      </c>
      <c r="W61" s="9">
        <f t="shared" si="33"/>
        <v>0</v>
      </c>
      <c r="X61" s="38">
        <f t="shared" si="16"/>
        <v>0</v>
      </c>
      <c r="Y61" s="38">
        <f t="shared" si="17"/>
        <v>0</v>
      </c>
      <c r="Z61" s="10" t="str">
        <f t="shared" si="18"/>
        <v>07:36</v>
      </c>
      <c r="AA61" s="10" t="str">
        <f t="shared" si="19"/>
        <v>00:00</v>
      </c>
      <c r="AB61" s="11">
        <v>0.9166666666666666</v>
      </c>
      <c r="AC61" s="11">
        <v>0.25</v>
      </c>
      <c r="AD61" s="12">
        <f t="shared" si="25"/>
        <v>0</v>
      </c>
      <c r="AE61" s="12">
        <f t="shared" si="26"/>
        <v>0</v>
      </c>
      <c r="AF61" s="12">
        <f t="shared" si="27"/>
        <v>0</v>
      </c>
      <c r="AG61" s="9">
        <v>0.7916666666666666</v>
      </c>
      <c r="AH61" s="9">
        <v>0.9166666666666666</v>
      </c>
      <c r="AI61" s="9" t="str">
        <f t="shared" si="28"/>
        <v>00:00</v>
      </c>
      <c r="AJ61" s="9" t="str">
        <f t="shared" si="29"/>
        <v>00:00</v>
      </c>
      <c r="AK61" s="9" t="str">
        <f t="shared" si="30"/>
        <v>00:00</v>
      </c>
      <c r="AL61" s="125">
        <f t="shared" si="20"/>
        <v>0</v>
      </c>
      <c r="AM61" s="125">
        <f t="shared" si="21"/>
        <v>0</v>
      </c>
      <c r="AN61" s="125">
        <f t="shared" si="22"/>
        <v>0</v>
      </c>
      <c r="AO61" s="125">
        <f t="shared" si="23"/>
        <v>0</v>
      </c>
      <c r="AP61" s="55"/>
      <c r="AQ61" s="55"/>
      <c r="AR61" s="55"/>
      <c r="AS61" s="55"/>
      <c r="AT61" s="55"/>
      <c r="AU61" s="55"/>
      <c r="AV61" s="55"/>
      <c r="AW61" s="55"/>
      <c r="AX61" s="55"/>
    </row>
    <row r="62" spans="1:50" ht="12.75">
      <c r="A62" s="205">
        <v>42965</v>
      </c>
      <c r="B62" s="133">
        <v>1</v>
      </c>
      <c r="C62" s="145" t="s">
        <v>117</v>
      </c>
      <c r="D62" s="121"/>
      <c r="E62" s="121"/>
      <c r="F62" s="121"/>
      <c r="G62" s="121"/>
      <c r="H62" s="121"/>
      <c r="I62" s="121"/>
      <c r="J62" s="8">
        <f t="shared" si="11"/>
        <v>0</v>
      </c>
      <c r="K62" s="8">
        <f t="shared" si="34"/>
        <v>0.31666666666666665</v>
      </c>
      <c r="L62" s="8">
        <f t="shared" si="35"/>
        <v>4.433333333333332</v>
      </c>
      <c r="M62" s="194" t="str">
        <f t="shared" si="31"/>
        <v>-</v>
      </c>
      <c r="N62" s="195">
        <f t="shared" si="32"/>
        <v>4.116666666666665</v>
      </c>
      <c r="O62" s="356"/>
      <c r="P62" s="357"/>
      <c r="Q62" s="58"/>
      <c r="R62" s="58"/>
      <c r="S62" s="9">
        <f t="shared" si="12"/>
        <v>0</v>
      </c>
      <c r="T62" s="9">
        <f t="shared" si="13"/>
        <v>0</v>
      </c>
      <c r="U62" s="9" t="str">
        <f t="shared" si="14"/>
        <v>00:00</v>
      </c>
      <c r="V62" s="9" t="str">
        <f t="shared" si="24"/>
        <v>00:00</v>
      </c>
      <c r="W62" s="9">
        <f t="shared" si="33"/>
        <v>0</v>
      </c>
      <c r="X62" s="38">
        <f t="shared" si="16"/>
        <v>0</v>
      </c>
      <c r="Y62" s="38">
        <f t="shared" si="17"/>
        <v>0</v>
      </c>
      <c r="Z62" s="10" t="str">
        <f t="shared" si="18"/>
        <v>07:36</v>
      </c>
      <c r="AA62" s="10" t="str">
        <f t="shared" si="19"/>
        <v>00:00</v>
      </c>
      <c r="AB62" s="11">
        <v>0.9166666666666666</v>
      </c>
      <c r="AC62" s="11">
        <v>0.25</v>
      </c>
      <c r="AD62" s="12">
        <f t="shared" si="25"/>
        <v>0</v>
      </c>
      <c r="AE62" s="12">
        <f t="shared" si="26"/>
        <v>0</v>
      </c>
      <c r="AF62" s="12">
        <f t="shared" si="27"/>
        <v>0</v>
      </c>
      <c r="AG62" s="9">
        <v>0.7916666666666666</v>
      </c>
      <c r="AH62" s="9">
        <v>0.9166666666666666</v>
      </c>
      <c r="AI62" s="9" t="str">
        <f t="shared" si="28"/>
        <v>00:00</v>
      </c>
      <c r="AJ62" s="9" t="str">
        <f t="shared" si="29"/>
        <v>00:00</v>
      </c>
      <c r="AK62" s="9" t="str">
        <f t="shared" si="30"/>
        <v>00:00</v>
      </c>
      <c r="AL62" s="125">
        <f t="shared" si="20"/>
        <v>0</v>
      </c>
      <c r="AM62" s="125">
        <f t="shared" si="21"/>
        <v>0</v>
      </c>
      <c r="AN62" s="125">
        <f t="shared" si="22"/>
        <v>0</v>
      </c>
      <c r="AO62" s="125">
        <f t="shared" si="23"/>
        <v>0</v>
      </c>
      <c r="AP62" s="55"/>
      <c r="AQ62" s="55"/>
      <c r="AR62" s="55"/>
      <c r="AS62" s="55"/>
      <c r="AT62" s="55"/>
      <c r="AU62" s="55"/>
      <c r="AV62" s="55"/>
      <c r="AW62" s="55"/>
      <c r="AX62" s="55"/>
    </row>
    <row r="63" spans="1:50" ht="12.75">
      <c r="A63" s="205">
        <v>42966</v>
      </c>
      <c r="B63" s="133">
        <v>4</v>
      </c>
      <c r="C63" s="145" t="s">
        <v>117</v>
      </c>
      <c r="D63" s="121"/>
      <c r="E63" s="121"/>
      <c r="F63" s="157"/>
      <c r="G63" s="157"/>
      <c r="H63" s="121"/>
      <c r="I63" s="121"/>
      <c r="J63" s="8">
        <f t="shared" si="11"/>
        <v>0</v>
      </c>
      <c r="K63" s="8">
        <f t="shared" si="34"/>
        <v>0.31666666666666665</v>
      </c>
      <c r="L63" s="8">
        <f t="shared" si="35"/>
        <v>4.433333333333332</v>
      </c>
      <c r="M63" s="194" t="str">
        <f t="shared" si="31"/>
        <v>-</v>
      </c>
      <c r="N63" s="195">
        <f t="shared" si="32"/>
        <v>4.116666666666665</v>
      </c>
      <c r="O63" s="356"/>
      <c r="P63" s="357"/>
      <c r="Q63" s="58"/>
      <c r="R63" s="58"/>
      <c r="S63" s="9">
        <f t="shared" si="12"/>
        <v>0</v>
      </c>
      <c r="T63" s="9">
        <f t="shared" si="13"/>
        <v>0</v>
      </c>
      <c r="U63" s="9">
        <f t="shared" si="14"/>
        <v>0</v>
      </c>
      <c r="V63" s="9" t="str">
        <f t="shared" si="24"/>
        <v>00:00</v>
      </c>
      <c r="W63" s="9">
        <f t="shared" si="33"/>
        <v>0</v>
      </c>
      <c r="X63" s="38">
        <f t="shared" si="16"/>
        <v>0</v>
      </c>
      <c r="Y63" s="38">
        <f t="shared" si="17"/>
        <v>0</v>
      </c>
      <c r="Z63" s="10" t="str">
        <f t="shared" si="18"/>
        <v>00:00</v>
      </c>
      <c r="AA63" s="10" t="str">
        <f t="shared" si="19"/>
        <v>00:00</v>
      </c>
      <c r="AB63" s="11">
        <v>0.9166666666666666</v>
      </c>
      <c r="AC63" s="11">
        <v>0.25</v>
      </c>
      <c r="AD63" s="12">
        <f t="shared" si="25"/>
        <v>0</v>
      </c>
      <c r="AE63" s="12">
        <f t="shared" si="26"/>
        <v>0</v>
      </c>
      <c r="AF63" s="12">
        <f t="shared" si="27"/>
        <v>0</v>
      </c>
      <c r="AG63" s="9">
        <v>0.7916666666666666</v>
      </c>
      <c r="AH63" s="9">
        <v>0.9166666666666666</v>
      </c>
      <c r="AI63" s="9" t="str">
        <f t="shared" si="28"/>
        <v>00:00</v>
      </c>
      <c r="AJ63" s="9" t="str">
        <f t="shared" si="29"/>
        <v>00:00</v>
      </c>
      <c r="AK63" s="9" t="str">
        <f t="shared" si="30"/>
        <v>00:00</v>
      </c>
      <c r="AL63" s="125">
        <f t="shared" si="20"/>
        <v>0</v>
      </c>
      <c r="AM63" s="125">
        <f t="shared" si="21"/>
        <v>0</v>
      </c>
      <c r="AN63" s="125">
        <f t="shared" si="22"/>
        <v>0</v>
      </c>
      <c r="AO63" s="125">
        <f t="shared" si="23"/>
        <v>0</v>
      </c>
      <c r="AP63" s="55"/>
      <c r="AQ63" s="55"/>
      <c r="AR63" s="55"/>
      <c r="AS63" s="55"/>
      <c r="AT63" s="55"/>
      <c r="AU63" s="55"/>
      <c r="AV63" s="55"/>
      <c r="AW63" s="55"/>
      <c r="AX63" s="55"/>
    </row>
    <row r="64" spans="1:50" ht="12.75">
      <c r="A64" s="205">
        <v>42967</v>
      </c>
      <c r="B64" s="133">
        <v>4</v>
      </c>
      <c r="C64" s="145" t="s">
        <v>117</v>
      </c>
      <c r="D64" s="121"/>
      <c r="E64" s="121"/>
      <c r="F64" s="157"/>
      <c r="G64" s="157"/>
      <c r="H64" s="121"/>
      <c r="I64" s="121"/>
      <c r="J64" s="8">
        <f t="shared" si="11"/>
        <v>0</v>
      </c>
      <c r="K64" s="8">
        <f t="shared" si="34"/>
        <v>0.31666666666666665</v>
      </c>
      <c r="L64" s="8">
        <f t="shared" si="35"/>
        <v>4.433333333333332</v>
      </c>
      <c r="M64" s="194" t="str">
        <f t="shared" si="31"/>
        <v>-</v>
      </c>
      <c r="N64" s="195">
        <f t="shared" si="32"/>
        <v>4.116666666666665</v>
      </c>
      <c r="O64" s="356"/>
      <c r="P64" s="357"/>
      <c r="Q64" s="58"/>
      <c r="R64" s="58"/>
      <c r="S64" s="9">
        <f t="shared" si="12"/>
        <v>0</v>
      </c>
      <c r="T64" s="9">
        <f t="shared" si="13"/>
        <v>0</v>
      </c>
      <c r="U64" s="9">
        <f t="shared" si="14"/>
        <v>0</v>
      </c>
      <c r="V64" s="9" t="str">
        <f t="shared" si="24"/>
        <v>00:00</v>
      </c>
      <c r="W64" s="9">
        <f t="shared" si="33"/>
        <v>0</v>
      </c>
      <c r="X64" s="38">
        <f t="shared" si="16"/>
        <v>0</v>
      </c>
      <c r="Y64" s="38">
        <f t="shared" si="17"/>
        <v>0</v>
      </c>
      <c r="Z64" s="10" t="str">
        <f t="shared" si="18"/>
        <v>00:00</v>
      </c>
      <c r="AA64" s="10" t="str">
        <f t="shared" si="19"/>
        <v>00:00</v>
      </c>
      <c r="AB64" s="11">
        <v>0.9166666666666666</v>
      </c>
      <c r="AC64" s="11">
        <v>0.25</v>
      </c>
      <c r="AD64" s="12">
        <f t="shared" si="25"/>
        <v>0</v>
      </c>
      <c r="AE64" s="12">
        <f t="shared" si="26"/>
        <v>0</v>
      </c>
      <c r="AF64" s="12">
        <f t="shared" si="27"/>
        <v>0</v>
      </c>
      <c r="AG64" s="9">
        <v>0.7916666666666666</v>
      </c>
      <c r="AH64" s="9">
        <v>0.9166666666666666</v>
      </c>
      <c r="AI64" s="9" t="str">
        <f t="shared" si="28"/>
        <v>00:00</v>
      </c>
      <c r="AJ64" s="9" t="str">
        <f t="shared" si="29"/>
        <v>00:00</v>
      </c>
      <c r="AK64" s="9" t="str">
        <f t="shared" si="30"/>
        <v>00:00</v>
      </c>
      <c r="AL64" s="125">
        <f t="shared" si="20"/>
        <v>0</v>
      </c>
      <c r="AM64" s="125">
        <f t="shared" si="21"/>
        <v>0</v>
      </c>
      <c r="AN64" s="125">
        <f t="shared" si="22"/>
        <v>0</v>
      </c>
      <c r="AO64" s="125">
        <f t="shared" si="23"/>
        <v>0</v>
      </c>
      <c r="AP64" s="55"/>
      <c r="AQ64" s="55"/>
      <c r="AR64" s="55"/>
      <c r="AS64" s="55"/>
      <c r="AT64" s="55"/>
      <c r="AU64" s="55"/>
      <c r="AV64" s="55"/>
      <c r="AW64" s="55"/>
      <c r="AX64" s="55"/>
    </row>
    <row r="65" spans="1:50" ht="12.75">
      <c r="A65" s="205">
        <v>42968</v>
      </c>
      <c r="B65" s="133">
        <v>1</v>
      </c>
      <c r="C65" s="145" t="s">
        <v>117</v>
      </c>
      <c r="D65" s="121"/>
      <c r="E65" s="121"/>
      <c r="F65" s="121"/>
      <c r="G65" s="121"/>
      <c r="H65" s="121"/>
      <c r="I65" s="121"/>
      <c r="J65" s="8">
        <f t="shared" si="11"/>
        <v>0</v>
      </c>
      <c r="K65" s="8">
        <f t="shared" si="34"/>
        <v>0.31666666666666665</v>
      </c>
      <c r="L65" s="8">
        <f t="shared" si="35"/>
        <v>4.749999999999998</v>
      </c>
      <c r="M65" s="194" t="str">
        <f t="shared" si="31"/>
        <v>-</v>
      </c>
      <c r="N65" s="195">
        <f t="shared" si="32"/>
        <v>4.433333333333332</v>
      </c>
      <c r="O65" s="356"/>
      <c r="P65" s="357"/>
      <c r="Q65" s="58"/>
      <c r="R65" s="58"/>
      <c r="S65" s="9">
        <f t="shared" si="12"/>
        <v>0</v>
      </c>
      <c r="T65" s="9">
        <f t="shared" si="13"/>
        <v>0</v>
      </c>
      <c r="U65" s="9" t="str">
        <f t="shared" si="14"/>
        <v>00:00</v>
      </c>
      <c r="V65" s="9" t="str">
        <f t="shared" si="24"/>
        <v>00:00</v>
      </c>
      <c r="W65" s="9">
        <f t="shared" si="33"/>
        <v>0</v>
      </c>
      <c r="X65" s="38">
        <f t="shared" si="16"/>
        <v>0</v>
      </c>
      <c r="Y65" s="38">
        <f t="shared" si="17"/>
        <v>0</v>
      </c>
      <c r="Z65" s="10" t="str">
        <f t="shared" si="18"/>
        <v>07:36</v>
      </c>
      <c r="AA65" s="10" t="str">
        <f t="shared" si="19"/>
        <v>00:00</v>
      </c>
      <c r="AB65" s="11">
        <v>0.9166666666666666</v>
      </c>
      <c r="AC65" s="11">
        <v>0.25</v>
      </c>
      <c r="AD65" s="12">
        <f t="shared" si="25"/>
        <v>0</v>
      </c>
      <c r="AE65" s="12">
        <f t="shared" si="26"/>
        <v>0</v>
      </c>
      <c r="AF65" s="12">
        <f t="shared" si="27"/>
        <v>0</v>
      </c>
      <c r="AG65" s="9">
        <v>0.7916666666666666</v>
      </c>
      <c r="AH65" s="9">
        <v>0.9166666666666666</v>
      </c>
      <c r="AI65" s="9" t="str">
        <f t="shared" si="28"/>
        <v>00:00</v>
      </c>
      <c r="AJ65" s="9" t="str">
        <f t="shared" si="29"/>
        <v>00:00</v>
      </c>
      <c r="AK65" s="9" t="str">
        <f t="shared" si="30"/>
        <v>00:00</v>
      </c>
      <c r="AL65" s="125">
        <f t="shared" si="20"/>
        <v>0</v>
      </c>
      <c r="AM65" s="125">
        <f t="shared" si="21"/>
        <v>0</v>
      </c>
      <c r="AN65" s="125">
        <f t="shared" si="22"/>
        <v>0</v>
      </c>
      <c r="AO65" s="125">
        <f t="shared" si="23"/>
        <v>0</v>
      </c>
      <c r="AP65" s="55"/>
      <c r="AQ65" s="55"/>
      <c r="AR65" s="55"/>
      <c r="AS65" s="55"/>
      <c r="AT65" s="55"/>
      <c r="AU65" s="55"/>
      <c r="AV65" s="55"/>
      <c r="AW65" s="55"/>
      <c r="AX65" s="55"/>
    </row>
    <row r="66" spans="1:50" ht="12.75">
      <c r="A66" s="205">
        <v>42969</v>
      </c>
      <c r="B66" s="133">
        <v>1</v>
      </c>
      <c r="C66" s="145" t="s">
        <v>117</v>
      </c>
      <c r="D66" s="121"/>
      <c r="E66" s="121"/>
      <c r="F66" s="121"/>
      <c r="G66" s="121"/>
      <c r="H66" s="121"/>
      <c r="I66" s="121"/>
      <c r="J66" s="8">
        <f t="shared" si="11"/>
        <v>0</v>
      </c>
      <c r="K66" s="8">
        <f t="shared" si="34"/>
        <v>0.31666666666666665</v>
      </c>
      <c r="L66" s="8">
        <f t="shared" si="35"/>
        <v>5.066666666666665</v>
      </c>
      <c r="M66" s="194" t="str">
        <f t="shared" si="31"/>
        <v>-</v>
      </c>
      <c r="N66" s="195">
        <f t="shared" si="32"/>
        <v>4.749999999999998</v>
      </c>
      <c r="O66" s="356"/>
      <c r="P66" s="357"/>
      <c r="Q66" s="58"/>
      <c r="R66" s="58"/>
      <c r="S66" s="9">
        <f t="shared" si="12"/>
        <v>0</v>
      </c>
      <c r="T66" s="9">
        <f t="shared" si="13"/>
        <v>0</v>
      </c>
      <c r="U66" s="9" t="str">
        <f t="shared" si="14"/>
        <v>00:00</v>
      </c>
      <c r="V66" s="9" t="str">
        <f t="shared" si="24"/>
        <v>00:00</v>
      </c>
      <c r="W66" s="9">
        <f t="shared" si="33"/>
        <v>0</v>
      </c>
      <c r="X66" s="38">
        <f t="shared" si="16"/>
        <v>0</v>
      </c>
      <c r="Y66" s="38">
        <f t="shared" si="17"/>
        <v>0</v>
      </c>
      <c r="Z66" s="10" t="str">
        <f t="shared" si="18"/>
        <v>07:36</v>
      </c>
      <c r="AA66" s="10" t="str">
        <f t="shared" si="19"/>
        <v>00:00</v>
      </c>
      <c r="AB66" s="11">
        <v>0.9166666666666666</v>
      </c>
      <c r="AC66" s="11">
        <v>0.25</v>
      </c>
      <c r="AD66" s="12">
        <f t="shared" si="25"/>
        <v>0</v>
      </c>
      <c r="AE66" s="12">
        <f t="shared" si="26"/>
        <v>0</v>
      </c>
      <c r="AF66" s="12">
        <f t="shared" si="27"/>
        <v>0</v>
      </c>
      <c r="AG66" s="9">
        <v>0.7916666666666666</v>
      </c>
      <c r="AH66" s="9">
        <v>0.9166666666666666</v>
      </c>
      <c r="AI66" s="9" t="str">
        <f t="shared" si="28"/>
        <v>00:00</v>
      </c>
      <c r="AJ66" s="9" t="str">
        <f t="shared" si="29"/>
        <v>00:00</v>
      </c>
      <c r="AK66" s="9" t="str">
        <f t="shared" si="30"/>
        <v>00:00</v>
      </c>
      <c r="AL66" s="125">
        <f t="shared" si="20"/>
        <v>0</v>
      </c>
      <c r="AM66" s="125">
        <f t="shared" si="21"/>
        <v>0</v>
      </c>
      <c r="AN66" s="125">
        <f t="shared" si="22"/>
        <v>0</v>
      </c>
      <c r="AO66" s="125">
        <f t="shared" si="23"/>
        <v>0</v>
      </c>
      <c r="AP66" s="55"/>
      <c r="AQ66" s="55"/>
      <c r="AR66" s="55"/>
      <c r="AS66" s="55"/>
      <c r="AT66" s="55"/>
      <c r="AU66" s="55"/>
      <c r="AV66" s="55"/>
      <c r="AW66" s="55"/>
      <c r="AX66" s="55"/>
    </row>
    <row r="67" spans="1:50" ht="12.75">
      <c r="A67" s="205">
        <v>42970</v>
      </c>
      <c r="B67" s="133">
        <v>1</v>
      </c>
      <c r="C67" s="145" t="s">
        <v>117</v>
      </c>
      <c r="D67" s="121"/>
      <c r="E67" s="121"/>
      <c r="F67" s="121"/>
      <c r="G67" s="121"/>
      <c r="H67" s="121"/>
      <c r="I67" s="121"/>
      <c r="J67" s="8">
        <f t="shared" si="11"/>
        <v>0</v>
      </c>
      <c r="K67" s="8">
        <f t="shared" si="34"/>
        <v>0.31666666666666665</v>
      </c>
      <c r="L67" s="8">
        <f t="shared" si="35"/>
        <v>5.383333333333331</v>
      </c>
      <c r="M67" s="194" t="str">
        <f t="shared" si="31"/>
        <v>-</v>
      </c>
      <c r="N67" s="195">
        <f t="shared" si="32"/>
        <v>5.066666666666665</v>
      </c>
      <c r="O67" s="356"/>
      <c r="P67" s="357"/>
      <c r="Q67" s="58"/>
      <c r="R67" s="58"/>
      <c r="S67" s="9">
        <f t="shared" si="12"/>
        <v>0</v>
      </c>
      <c r="T67" s="9">
        <f t="shared" si="13"/>
        <v>0</v>
      </c>
      <c r="U67" s="9" t="str">
        <f t="shared" si="14"/>
        <v>00:00</v>
      </c>
      <c r="V67" s="9" t="str">
        <f t="shared" si="24"/>
        <v>00:00</v>
      </c>
      <c r="W67" s="9">
        <f t="shared" si="33"/>
        <v>0</v>
      </c>
      <c r="X67" s="38">
        <f t="shared" si="16"/>
        <v>0</v>
      </c>
      <c r="Y67" s="38">
        <f t="shared" si="17"/>
        <v>0</v>
      </c>
      <c r="Z67" s="10" t="str">
        <f t="shared" si="18"/>
        <v>07:36</v>
      </c>
      <c r="AA67" s="10" t="str">
        <f t="shared" si="19"/>
        <v>00:00</v>
      </c>
      <c r="AB67" s="11">
        <v>0.9166666666666666</v>
      </c>
      <c r="AC67" s="11">
        <v>0.25</v>
      </c>
      <c r="AD67" s="12">
        <f t="shared" si="25"/>
        <v>0</v>
      </c>
      <c r="AE67" s="12">
        <f t="shared" si="26"/>
        <v>0</v>
      </c>
      <c r="AF67" s="12">
        <f t="shared" si="27"/>
        <v>0</v>
      </c>
      <c r="AG67" s="9">
        <v>0.7916666666666666</v>
      </c>
      <c r="AH67" s="9">
        <v>0.9166666666666666</v>
      </c>
      <c r="AI67" s="9" t="str">
        <f t="shared" si="28"/>
        <v>00:00</v>
      </c>
      <c r="AJ67" s="9" t="str">
        <f t="shared" si="29"/>
        <v>00:00</v>
      </c>
      <c r="AK67" s="9" t="str">
        <f t="shared" si="30"/>
        <v>00:00</v>
      </c>
      <c r="AL67" s="125">
        <f t="shared" si="20"/>
        <v>0</v>
      </c>
      <c r="AM67" s="125">
        <f t="shared" si="21"/>
        <v>0</v>
      </c>
      <c r="AN67" s="125">
        <f t="shared" si="22"/>
        <v>0</v>
      </c>
      <c r="AO67" s="125">
        <f t="shared" si="23"/>
        <v>0</v>
      </c>
      <c r="AP67" s="55"/>
      <c r="AQ67" s="55"/>
      <c r="AR67" s="55"/>
      <c r="AS67" s="55"/>
      <c r="AT67" s="55"/>
      <c r="AU67" s="55"/>
      <c r="AV67" s="55"/>
      <c r="AW67" s="55"/>
      <c r="AX67" s="55"/>
    </row>
    <row r="68" spans="1:50" ht="12.75">
      <c r="A68" s="205">
        <v>42971</v>
      </c>
      <c r="B68" s="133">
        <v>1</v>
      </c>
      <c r="C68" s="145" t="s">
        <v>117</v>
      </c>
      <c r="D68" s="121"/>
      <c r="E68" s="121"/>
      <c r="F68" s="121"/>
      <c r="G68" s="121"/>
      <c r="H68" s="121"/>
      <c r="I68" s="121"/>
      <c r="J68" s="8">
        <f t="shared" si="11"/>
        <v>0</v>
      </c>
      <c r="K68" s="8">
        <f t="shared" si="34"/>
        <v>0.31666666666666665</v>
      </c>
      <c r="L68" s="8">
        <f t="shared" si="35"/>
        <v>5.6999999999999975</v>
      </c>
      <c r="M68" s="194" t="str">
        <f t="shared" si="31"/>
        <v>-</v>
      </c>
      <c r="N68" s="195">
        <f t="shared" si="32"/>
        <v>5.383333333333331</v>
      </c>
      <c r="O68" s="356"/>
      <c r="P68" s="357"/>
      <c r="Q68" s="58"/>
      <c r="R68" s="58"/>
      <c r="S68" s="9">
        <f t="shared" si="12"/>
        <v>0</v>
      </c>
      <c r="T68" s="9">
        <f t="shared" si="13"/>
        <v>0</v>
      </c>
      <c r="U68" s="9" t="str">
        <f t="shared" si="14"/>
        <v>00:00</v>
      </c>
      <c r="V68" s="9" t="str">
        <f t="shared" si="24"/>
        <v>00:00</v>
      </c>
      <c r="W68" s="9">
        <f t="shared" si="33"/>
        <v>0</v>
      </c>
      <c r="X68" s="38">
        <f t="shared" si="16"/>
        <v>0</v>
      </c>
      <c r="Y68" s="38">
        <f t="shared" si="17"/>
        <v>0</v>
      </c>
      <c r="Z68" s="10" t="str">
        <f t="shared" si="18"/>
        <v>07:36</v>
      </c>
      <c r="AA68" s="10" t="str">
        <f t="shared" si="19"/>
        <v>00:00</v>
      </c>
      <c r="AB68" s="11">
        <v>0.9166666666666666</v>
      </c>
      <c r="AC68" s="11">
        <v>0.25</v>
      </c>
      <c r="AD68" s="12">
        <f t="shared" si="25"/>
        <v>0</v>
      </c>
      <c r="AE68" s="12">
        <f t="shared" si="26"/>
        <v>0</v>
      </c>
      <c r="AF68" s="12">
        <f t="shared" si="27"/>
        <v>0</v>
      </c>
      <c r="AG68" s="9">
        <v>0.7916666666666666</v>
      </c>
      <c r="AH68" s="9">
        <v>0.9166666666666666</v>
      </c>
      <c r="AI68" s="9" t="str">
        <f t="shared" si="28"/>
        <v>00:00</v>
      </c>
      <c r="AJ68" s="9" t="str">
        <f t="shared" si="29"/>
        <v>00:00</v>
      </c>
      <c r="AK68" s="9" t="str">
        <f t="shared" si="30"/>
        <v>00:00</v>
      </c>
      <c r="AL68" s="125">
        <f t="shared" si="20"/>
        <v>0</v>
      </c>
      <c r="AM68" s="125">
        <f t="shared" si="21"/>
        <v>0</v>
      </c>
      <c r="AN68" s="125">
        <f t="shared" si="22"/>
        <v>0</v>
      </c>
      <c r="AO68" s="125">
        <f t="shared" si="23"/>
        <v>0</v>
      </c>
      <c r="AP68" s="55"/>
      <c r="AQ68" s="55"/>
      <c r="AR68" s="55"/>
      <c r="AS68" s="55"/>
      <c r="AT68" s="55"/>
      <c r="AU68" s="55"/>
      <c r="AV68" s="55"/>
      <c r="AW68" s="55"/>
      <c r="AX68" s="55"/>
    </row>
    <row r="69" spans="1:50" ht="12.75">
      <c r="A69" s="205">
        <v>42972</v>
      </c>
      <c r="B69" s="133">
        <v>1</v>
      </c>
      <c r="C69" s="145" t="s">
        <v>117</v>
      </c>
      <c r="D69" s="121"/>
      <c r="E69" s="121"/>
      <c r="F69" s="121"/>
      <c r="G69" s="121"/>
      <c r="H69" s="121"/>
      <c r="I69" s="121"/>
      <c r="J69" s="8">
        <f t="shared" si="11"/>
        <v>0</v>
      </c>
      <c r="K69" s="8">
        <f t="shared" si="34"/>
        <v>0.31666666666666665</v>
      </c>
      <c r="L69" s="8">
        <f t="shared" si="35"/>
        <v>6.016666666666664</v>
      </c>
      <c r="M69" s="194" t="str">
        <f t="shared" si="31"/>
        <v>-</v>
      </c>
      <c r="N69" s="195">
        <f t="shared" si="32"/>
        <v>5.6999999999999975</v>
      </c>
      <c r="O69" s="356"/>
      <c r="P69" s="357"/>
      <c r="Q69" s="58"/>
      <c r="R69" s="58"/>
      <c r="S69" s="9">
        <f t="shared" si="12"/>
        <v>0</v>
      </c>
      <c r="T69" s="9">
        <f t="shared" si="13"/>
        <v>0</v>
      </c>
      <c r="U69" s="9" t="str">
        <f t="shared" si="14"/>
        <v>00:00</v>
      </c>
      <c r="V69" s="9" t="str">
        <f t="shared" si="24"/>
        <v>00:00</v>
      </c>
      <c r="W69" s="9">
        <f t="shared" si="33"/>
        <v>0</v>
      </c>
      <c r="X69" s="38">
        <f t="shared" si="16"/>
        <v>0</v>
      </c>
      <c r="Y69" s="38">
        <f t="shared" si="17"/>
        <v>0</v>
      </c>
      <c r="Z69" s="10" t="str">
        <f t="shared" si="18"/>
        <v>07:36</v>
      </c>
      <c r="AA69" s="10" t="str">
        <f t="shared" si="19"/>
        <v>00:00</v>
      </c>
      <c r="AB69" s="11">
        <v>0.9166666666666666</v>
      </c>
      <c r="AC69" s="11">
        <v>0.25</v>
      </c>
      <c r="AD69" s="12">
        <f t="shared" si="25"/>
        <v>0</v>
      </c>
      <c r="AE69" s="12">
        <f t="shared" si="26"/>
        <v>0</v>
      </c>
      <c r="AF69" s="12">
        <f t="shared" si="27"/>
        <v>0</v>
      </c>
      <c r="AG69" s="9">
        <v>0.7916666666666666</v>
      </c>
      <c r="AH69" s="9">
        <v>0.9166666666666666</v>
      </c>
      <c r="AI69" s="9" t="str">
        <f t="shared" si="28"/>
        <v>00:00</v>
      </c>
      <c r="AJ69" s="9" t="str">
        <f t="shared" si="29"/>
        <v>00:00</v>
      </c>
      <c r="AK69" s="9" t="str">
        <f t="shared" si="30"/>
        <v>00:00</v>
      </c>
      <c r="AL69" s="125">
        <f t="shared" si="20"/>
        <v>0</v>
      </c>
      <c r="AM69" s="125">
        <f t="shared" si="21"/>
        <v>0</v>
      </c>
      <c r="AN69" s="125">
        <f t="shared" si="22"/>
        <v>0</v>
      </c>
      <c r="AO69" s="125">
        <f t="shared" si="23"/>
        <v>0</v>
      </c>
      <c r="AP69" s="55"/>
      <c r="AQ69" s="55"/>
      <c r="AR69" s="55"/>
      <c r="AS69" s="55"/>
      <c r="AT69" s="55"/>
      <c r="AU69" s="55"/>
      <c r="AV69" s="55"/>
      <c r="AW69" s="55"/>
      <c r="AX69" s="55"/>
    </row>
    <row r="70" spans="1:50" ht="12.75">
      <c r="A70" s="205">
        <v>42973</v>
      </c>
      <c r="B70" s="133">
        <v>4</v>
      </c>
      <c r="C70" s="168" t="s">
        <v>117</v>
      </c>
      <c r="D70" s="121"/>
      <c r="E70" s="121"/>
      <c r="F70" s="157"/>
      <c r="G70" s="157"/>
      <c r="H70" s="121"/>
      <c r="I70" s="121"/>
      <c r="J70" s="8">
        <f t="shared" si="11"/>
        <v>0</v>
      </c>
      <c r="K70" s="8">
        <f t="shared" si="34"/>
        <v>0.31666666666666665</v>
      </c>
      <c r="L70" s="8">
        <f t="shared" si="35"/>
        <v>6.016666666666664</v>
      </c>
      <c r="M70" s="194" t="str">
        <f t="shared" si="31"/>
        <v>-</v>
      </c>
      <c r="N70" s="195">
        <f t="shared" si="32"/>
        <v>5.6999999999999975</v>
      </c>
      <c r="O70" s="356"/>
      <c r="P70" s="357"/>
      <c r="Q70" s="58"/>
      <c r="R70" s="58"/>
      <c r="S70" s="9">
        <f t="shared" si="12"/>
        <v>0</v>
      </c>
      <c r="T70" s="9">
        <f t="shared" si="13"/>
        <v>0</v>
      </c>
      <c r="U70" s="9">
        <f t="shared" si="14"/>
        <v>0</v>
      </c>
      <c r="V70" s="9" t="str">
        <f t="shared" si="24"/>
        <v>00:00</v>
      </c>
      <c r="W70" s="9">
        <f t="shared" si="33"/>
        <v>0</v>
      </c>
      <c r="X70" s="38">
        <f t="shared" si="16"/>
        <v>0</v>
      </c>
      <c r="Y70" s="38">
        <f t="shared" si="17"/>
        <v>0</v>
      </c>
      <c r="Z70" s="10" t="str">
        <f t="shared" si="18"/>
        <v>00:00</v>
      </c>
      <c r="AA70" s="10" t="str">
        <f t="shared" si="19"/>
        <v>00:00</v>
      </c>
      <c r="AB70" s="11">
        <v>0.9166666666666666</v>
      </c>
      <c r="AC70" s="11">
        <v>0.25</v>
      </c>
      <c r="AD70" s="12">
        <f t="shared" si="25"/>
        <v>0</v>
      </c>
      <c r="AE70" s="12">
        <f t="shared" si="26"/>
        <v>0</v>
      </c>
      <c r="AF70" s="12">
        <f t="shared" si="27"/>
        <v>0</v>
      </c>
      <c r="AG70" s="9">
        <v>0.7916666666666666</v>
      </c>
      <c r="AH70" s="9">
        <v>0.9166666666666666</v>
      </c>
      <c r="AI70" s="9" t="str">
        <f t="shared" si="28"/>
        <v>00:00</v>
      </c>
      <c r="AJ70" s="9" t="str">
        <f t="shared" si="29"/>
        <v>00:00</v>
      </c>
      <c r="AK70" s="9" t="str">
        <f t="shared" si="30"/>
        <v>00:00</v>
      </c>
      <c r="AL70" s="125">
        <f t="shared" si="20"/>
        <v>0</v>
      </c>
      <c r="AM70" s="125">
        <f t="shared" si="21"/>
        <v>0</v>
      </c>
      <c r="AN70" s="125">
        <f t="shared" si="22"/>
        <v>0</v>
      </c>
      <c r="AO70" s="125">
        <f t="shared" si="23"/>
        <v>0</v>
      </c>
      <c r="AP70" s="55"/>
      <c r="AQ70" s="55"/>
      <c r="AR70" s="55"/>
      <c r="AS70" s="55"/>
      <c r="AT70" s="55"/>
      <c r="AU70" s="55"/>
      <c r="AV70" s="55"/>
      <c r="AW70" s="55"/>
      <c r="AX70" s="55"/>
    </row>
    <row r="71" spans="1:50" ht="12.75">
      <c r="A71" s="205">
        <v>42974</v>
      </c>
      <c r="B71" s="133">
        <v>4</v>
      </c>
      <c r="C71" s="145" t="s">
        <v>117</v>
      </c>
      <c r="D71" s="121"/>
      <c r="E71" s="121"/>
      <c r="F71" s="157"/>
      <c r="G71" s="157"/>
      <c r="H71" s="121"/>
      <c r="I71" s="121"/>
      <c r="J71" s="8">
        <f t="shared" si="11"/>
        <v>0</v>
      </c>
      <c r="K71" s="8">
        <f t="shared" si="34"/>
        <v>0.31666666666666665</v>
      </c>
      <c r="L71" s="8">
        <f t="shared" si="35"/>
        <v>6.016666666666664</v>
      </c>
      <c r="M71" s="194" t="str">
        <f t="shared" si="31"/>
        <v>-</v>
      </c>
      <c r="N71" s="195">
        <f t="shared" si="32"/>
        <v>5.6999999999999975</v>
      </c>
      <c r="O71" s="356"/>
      <c r="P71" s="357"/>
      <c r="Q71" s="58"/>
      <c r="R71" s="58"/>
      <c r="S71" s="9">
        <f t="shared" si="12"/>
        <v>0</v>
      </c>
      <c r="T71" s="9">
        <f t="shared" si="13"/>
        <v>0</v>
      </c>
      <c r="U71" s="9">
        <f t="shared" si="14"/>
        <v>0</v>
      </c>
      <c r="V71" s="9" t="str">
        <f t="shared" si="24"/>
        <v>00:00</v>
      </c>
      <c r="W71" s="9">
        <f t="shared" si="33"/>
        <v>0</v>
      </c>
      <c r="X71" s="38">
        <f t="shared" si="16"/>
        <v>0</v>
      </c>
      <c r="Y71" s="38">
        <f t="shared" si="17"/>
        <v>0</v>
      </c>
      <c r="Z71" s="10" t="str">
        <f t="shared" si="18"/>
        <v>00:00</v>
      </c>
      <c r="AA71" s="10" t="str">
        <f t="shared" si="19"/>
        <v>00:00</v>
      </c>
      <c r="AB71" s="11">
        <v>0.9166666666666666</v>
      </c>
      <c r="AC71" s="11">
        <v>0.25</v>
      </c>
      <c r="AD71" s="12">
        <f t="shared" si="25"/>
        <v>0</v>
      </c>
      <c r="AE71" s="12">
        <f t="shared" si="26"/>
        <v>0</v>
      </c>
      <c r="AF71" s="12">
        <f t="shared" si="27"/>
        <v>0</v>
      </c>
      <c r="AG71" s="9">
        <v>0.7916666666666666</v>
      </c>
      <c r="AH71" s="9">
        <v>0.9166666666666666</v>
      </c>
      <c r="AI71" s="9" t="str">
        <f t="shared" si="28"/>
        <v>00:00</v>
      </c>
      <c r="AJ71" s="9" t="str">
        <f t="shared" si="29"/>
        <v>00:00</v>
      </c>
      <c r="AK71" s="9" t="str">
        <f t="shared" si="30"/>
        <v>00:00</v>
      </c>
      <c r="AL71" s="125">
        <f t="shared" si="20"/>
        <v>0</v>
      </c>
      <c r="AM71" s="125">
        <f t="shared" si="21"/>
        <v>0</v>
      </c>
      <c r="AN71" s="125">
        <f t="shared" si="22"/>
        <v>0</v>
      </c>
      <c r="AO71" s="125">
        <f t="shared" si="23"/>
        <v>0</v>
      </c>
      <c r="AP71" s="55"/>
      <c r="AQ71" s="55"/>
      <c r="AR71" s="55"/>
      <c r="AS71" s="55"/>
      <c r="AT71" s="55"/>
      <c r="AU71" s="55"/>
      <c r="AV71" s="55"/>
      <c r="AW71" s="55"/>
      <c r="AX71" s="55"/>
    </row>
    <row r="72" spans="1:50" ht="12.75">
      <c r="A72" s="205">
        <v>42975</v>
      </c>
      <c r="B72" s="133">
        <v>1</v>
      </c>
      <c r="C72" s="145" t="s">
        <v>117</v>
      </c>
      <c r="D72" s="121"/>
      <c r="E72" s="121"/>
      <c r="F72" s="121"/>
      <c r="G72" s="121"/>
      <c r="H72" s="121"/>
      <c r="I72" s="121"/>
      <c r="J72" s="8">
        <f t="shared" si="11"/>
        <v>0</v>
      </c>
      <c r="K72" s="8">
        <f>SUM(K71,J72)</f>
        <v>0.31666666666666665</v>
      </c>
      <c r="L72" s="8">
        <f t="shared" si="35"/>
        <v>6.33333333333333</v>
      </c>
      <c r="M72" s="194" t="str">
        <f>IF(K72&gt;=L72,"+","-")</f>
        <v>-</v>
      </c>
      <c r="N72" s="195">
        <f>IF(K72=L72,"00:00",IF(K72&gt;L72,K72-L72,L72-K72))</f>
        <v>6.016666666666664</v>
      </c>
      <c r="O72" s="356"/>
      <c r="P72" s="357"/>
      <c r="Q72" s="58"/>
      <c r="R72" s="58"/>
      <c r="S72" s="9">
        <f t="shared" si="12"/>
        <v>0</v>
      </c>
      <c r="T72" s="9">
        <f t="shared" si="13"/>
        <v>0</v>
      </c>
      <c r="U72" s="9" t="str">
        <f t="shared" si="14"/>
        <v>00:00</v>
      </c>
      <c r="V72" s="9" t="str">
        <f t="shared" si="24"/>
        <v>00:00</v>
      </c>
      <c r="W72" s="9">
        <f t="shared" si="33"/>
        <v>0</v>
      </c>
      <c r="X72" s="38">
        <f t="shared" si="16"/>
        <v>0</v>
      </c>
      <c r="Y72" s="38">
        <f t="shared" si="17"/>
        <v>0</v>
      </c>
      <c r="Z72" s="10" t="str">
        <f t="shared" si="18"/>
        <v>07:36</v>
      </c>
      <c r="AA72" s="10" t="str">
        <f t="shared" si="19"/>
        <v>00:00</v>
      </c>
      <c r="AB72" s="11">
        <v>0.9166666666666666</v>
      </c>
      <c r="AC72" s="11">
        <v>0.25</v>
      </c>
      <c r="AD72" s="12">
        <f t="shared" si="25"/>
        <v>0</v>
      </c>
      <c r="AE72" s="12">
        <f t="shared" si="26"/>
        <v>0</v>
      </c>
      <c r="AF72" s="12">
        <f t="shared" si="27"/>
        <v>0</v>
      </c>
      <c r="AG72" s="9">
        <v>0.7916666666666666</v>
      </c>
      <c r="AH72" s="9">
        <v>0.9166666666666666</v>
      </c>
      <c r="AI72" s="9" t="str">
        <f t="shared" si="28"/>
        <v>00:00</v>
      </c>
      <c r="AJ72" s="9" t="str">
        <f t="shared" si="29"/>
        <v>00:00</v>
      </c>
      <c r="AK72" s="9" t="str">
        <f t="shared" si="30"/>
        <v>00:00</v>
      </c>
      <c r="AL72" s="125">
        <f t="shared" si="20"/>
        <v>0</v>
      </c>
      <c r="AM72" s="125">
        <f t="shared" si="21"/>
        <v>0</v>
      </c>
      <c r="AN72" s="125">
        <f t="shared" si="22"/>
        <v>0</v>
      </c>
      <c r="AO72" s="125">
        <f t="shared" si="23"/>
        <v>0</v>
      </c>
      <c r="AP72" s="55"/>
      <c r="AQ72" s="55"/>
      <c r="AR72" s="55"/>
      <c r="AS72" s="55"/>
      <c r="AT72" s="55"/>
      <c r="AU72" s="55"/>
      <c r="AV72" s="55"/>
      <c r="AW72" s="55"/>
      <c r="AX72" s="55"/>
    </row>
    <row r="73" spans="1:50" ht="12.75">
      <c r="A73" s="205">
        <v>42976</v>
      </c>
      <c r="B73" s="133">
        <v>1</v>
      </c>
      <c r="C73" s="145" t="s">
        <v>117</v>
      </c>
      <c r="D73" s="121"/>
      <c r="E73" s="121"/>
      <c r="F73" s="121"/>
      <c r="G73" s="121"/>
      <c r="H73" s="121"/>
      <c r="I73" s="121"/>
      <c r="J73" s="8">
        <f t="shared" si="11"/>
        <v>0</v>
      </c>
      <c r="K73" s="8">
        <f>SUM(K72,J73)</f>
        <v>0.31666666666666665</v>
      </c>
      <c r="L73" s="8">
        <f t="shared" si="35"/>
        <v>6.649999999999997</v>
      </c>
      <c r="M73" s="194" t="str">
        <f>IF(K73&gt;=L73,"+","-")</f>
        <v>-</v>
      </c>
      <c r="N73" s="195">
        <f>IF(K73=L73,"00:00",IF(K73&gt;L73,K73-L73,L73-K73))</f>
        <v>6.33333333333333</v>
      </c>
      <c r="O73" s="356"/>
      <c r="P73" s="357"/>
      <c r="Q73" s="58"/>
      <c r="R73" s="58"/>
      <c r="S73" s="9">
        <f t="shared" si="12"/>
        <v>0</v>
      </c>
      <c r="T73" s="9">
        <f t="shared" si="13"/>
        <v>0</v>
      </c>
      <c r="U73" s="9" t="str">
        <f t="shared" si="14"/>
        <v>00:00</v>
      </c>
      <c r="V73" s="9" t="str">
        <f t="shared" si="24"/>
        <v>00:00</v>
      </c>
      <c r="W73" s="9">
        <f t="shared" si="33"/>
        <v>0</v>
      </c>
      <c r="X73" s="38">
        <f t="shared" si="16"/>
        <v>0</v>
      </c>
      <c r="Y73" s="38">
        <f t="shared" si="17"/>
        <v>0</v>
      </c>
      <c r="Z73" s="10" t="str">
        <f>IF(B73=1,"07:36",IF(B73=2,"07:36",IF(B73=3,"07:36",IF(B73=6,"07:36",IF(B73=7,"00:00",IF(B73=8,"07:36",IF(B73=9,"07:36",IF(B73=5,"07:36","00:00"))))))))</f>
        <v>07:36</v>
      </c>
      <c r="AA73" s="10" t="str">
        <f>IF(B73=1,"00:00",IF(B73=2,"7:36",IF(B73=3,"03:48",IF(B73=6,"03:48",IF(B73=7,"00:00",IF(B73=8,"07:36",IF(B73=9,"00:00",IF(B73=5,"07:36","00:00"))))))))</f>
        <v>00:00</v>
      </c>
      <c r="AB73" s="11">
        <v>0.9166666666666666</v>
      </c>
      <c r="AC73" s="11">
        <v>0.25</v>
      </c>
      <c r="AD73" s="12">
        <f t="shared" si="25"/>
        <v>0</v>
      </c>
      <c r="AE73" s="12">
        <f t="shared" si="26"/>
        <v>0</v>
      </c>
      <c r="AF73" s="12">
        <f t="shared" si="27"/>
        <v>0</v>
      </c>
      <c r="AG73" s="9">
        <v>0.7916666666666666</v>
      </c>
      <c r="AH73" s="9">
        <v>0.9166666666666666</v>
      </c>
      <c r="AI73" s="9" t="str">
        <f t="shared" si="28"/>
        <v>00:00</v>
      </c>
      <c r="AJ73" s="9" t="str">
        <f t="shared" si="29"/>
        <v>00:00</v>
      </c>
      <c r="AK73" s="9" t="str">
        <f t="shared" si="30"/>
        <v>00:00</v>
      </c>
      <c r="AL73" s="125">
        <f t="shared" si="20"/>
        <v>0</v>
      </c>
      <c r="AM73" s="125">
        <f t="shared" si="21"/>
        <v>0</v>
      </c>
      <c r="AN73" s="125">
        <f t="shared" si="22"/>
        <v>0</v>
      </c>
      <c r="AO73" s="125">
        <f t="shared" si="23"/>
        <v>0</v>
      </c>
      <c r="AP73" s="55"/>
      <c r="AQ73" s="55"/>
      <c r="AR73" s="55"/>
      <c r="AS73" s="55"/>
      <c r="AT73" s="55"/>
      <c r="AU73" s="55"/>
      <c r="AV73" s="55"/>
      <c r="AW73" s="55"/>
      <c r="AX73" s="55"/>
    </row>
    <row r="74" spans="1:50" ht="12.75">
      <c r="A74" s="205">
        <v>42977</v>
      </c>
      <c r="B74" s="133">
        <v>1</v>
      </c>
      <c r="C74" s="145" t="s">
        <v>117</v>
      </c>
      <c r="D74" s="121"/>
      <c r="E74" s="121"/>
      <c r="F74" s="121"/>
      <c r="G74" s="121"/>
      <c r="H74" s="121"/>
      <c r="I74" s="121"/>
      <c r="J74" s="8">
        <f t="shared" si="11"/>
        <v>0</v>
      </c>
      <c r="K74" s="8">
        <f>SUM(K73,J74)</f>
        <v>0.31666666666666665</v>
      </c>
      <c r="L74" s="8">
        <f t="shared" si="35"/>
        <v>6.966666666666663</v>
      </c>
      <c r="M74" s="194" t="str">
        <f>IF(K74&gt;=L74,"+","-")</f>
        <v>-</v>
      </c>
      <c r="N74" s="195">
        <f>IF(K74=L74,"00:00",IF(K74&gt;L74,K74-L74,L74-K74))</f>
        <v>6.649999999999997</v>
      </c>
      <c r="O74" s="356"/>
      <c r="P74" s="357"/>
      <c r="Q74" s="58"/>
      <c r="R74" s="58"/>
      <c r="S74" s="9">
        <f t="shared" si="12"/>
        <v>0</v>
      </c>
      <c r="T74" s="9">
        <f t="shared" si="13"/>
        <v>0</v>
      </c>
      <c r="U74" s="9" t="str">
        <f t="shared" si="14"/>
        <v>00:00</v>
      </c>
      <c r="V74" s="9" t="str">
        <f t="shared" si="24"/>
        <v>00:00</v>
      </c>
      <c r="W74" s="9">
        <f t="shared" si="33"/>
        <v>0</v>
      </c>
      <c r="X74" s="38">
        <f t="shared" si="16"/>
        <v>0</v>
      </c>
      <c r="Y74" s="38">
        <f t="shared" si="17"/>
        <v>0</v>
      </c>
      <c r="Z74" s="10" t="str">
        <f>IF(B74=1,"07:36",IF(B74=2,"07:36",IF(B74=3,"07:36",IF(B74=6,"07:36",IF(B74=7,"00:00",IF(B74=8,"07:36",IF(B74=9,"07:36",IF(B74=5,"07:36","00:00"))))))))</f>
        <v>07:36</v>
      </c>
      <c r="AA74" s="10" t="str">
        <f>IF(B74=1,"00:00",IF(B74=2,"7:36",IF(B74=3,"03:48",IF(B74=6,"03:48",IF(B74=7,"00:00",IF(B74=8,"07:36",IF(B74=9,"00:00",IF(B74=5,"07:36","00:00"))))))))</f>
        <v>00:00</v>
      </c>
      <c r="AB74" s="11">
        <v>0.9166666666666666</v>
      </c>
      <c r="AC74" s="11">
        <v>0.25</v>
      </c>
      <c r="AD74" s="12">
        <f t="shared" si="25"/>
        <v>0</v>
      </c>
      <c r="AE74" s="12">
        <f t="shared" si="26"/>
        <v>0</v>
      </c>
      <c r="AF74" s="12">
        <f t="shared" si="27"/>
        <v>0</v>
      </c>
      <c r="AG74" s="9">
        <v>0.7916666666666666</v>
      </c>
      <c r="AH74" s="9">
        <v>0.9166666666666666</v>
      </c>
      <c r="AI74" s="9" t="str">
        <f t="shared" si="28"/>
        <v>00:00</v>
      </c>
      <c r="AJ74" s="9" t="str">
        <f t="shared" si="29"/>
        <v>00:00</v>
      </c>
      <c r="AK74" s="9" t="str">
        <f t="shared" si="30"/>
        <v>00:00</v>
      </c>
      <c r="AL74" s="125">
        <f t="shared" si="20"/>
        <v>0</v>
      </c>
      <c r="AM74" s="125">
        <f t="shared" si="21"/>
        <v>0</v>
      </c>
      <c r="AN74" s="125">
        <f t="shared" si="22"/>
        <v>0</v>
      </c>
      <c r="AO74" s="125">
        <f t="shared" si="23"/>
        <v>0</v>
      </c>
      <c r="AP74" s="55"/>
      <c r="AQ74" s="55"/>
      <c r="AR74" s="55"/>
      <c r="AS74" s="55"/>
      <c r="AT74" s="55"/>
      <c r="AU74" s="55"/>
      <c r="AV74" s="55"/>
      <c r="AW74" s="55"/>
      <c r="AX74" s="55"/>
    </row>
    <row r="75" spans="1:50" ht="12.75">
      <c r="A75" s="205">
        <v>42978</v>
      </c>
      <c r="B75" s="133">
        <v>1</v>
      </c>
      <c r="C75" s="145" t="s">
        <v>117</v>
      </c>
      <c r="D75" s="121"/>
      <c r="E75" s="121"/>
      <c r="F75" s="121"/>
      <c r="G75" s="121"/>
      <c r="H75" s="121"/>
      <c r="I75" s="121"/>
      <c r="J75" s="8">
        <f>AO75</f>
        <v>0</v>
      </c>
      <c r="K75" s="8">
        <f>SUM(K74,J75)</f>
        <v>0.31666666666666665</v>
      </c>
      <c r="L75" s="8">
        <f t="shared" si="35"/>
        <v>7.28333333333333</v>
      </c>
      <c r="M75" s="206" t="str">
        <f>IF(K75&gt;=L75,"+","-")</f>
        <v>-</v>
      </c>
      <c r="N75" s="207">
        <f>IF(K75=L75,"00:00",IF(K75&gt;L75,K75-L75,L75-K75))</f>
        <v>6.966666666666663</v>
      </c>
      <c r="O75" s="356"/>
      <c r="P75" s="357"/>
      <c r="Q75" s="58"/>
      <c r="R75" s="58"/>
      <c r="S75" s="9">
        <f t="shared" si="12"/>
        <v>0</v>
      </c>
      <c r="T75" s="9">
        <f t="shared" si="13"/>
        <v>0</v>
      </c>
      <c r="U75" s="9" t="str">
        <f t="shared" si="14"/>
        <v>00:00</v>
      </c>
      <c r="V75" s="9" t="str">
        <f t="shared" si="24"/>
        <v>00:00</v>
      </c>
      <c r="W75" s="9">
        <f t="shared" si="33"/>
        <v>0</v>
      </c>
      <c r="X75" s="38">
        <f t="shared" si="16"/>
        <v>0</v>
      </c>
      <c r="Y75" s="38">
        <f t="shared" si="17"/>
        <v>0</v>
      </c>
      <c r="Z75" s="10" t="str">
        <f>IF(B75=1,"07:36",IF(B75=2,"07:36",IF(B75=3,"07:36",IF(B75=6,"07:36",IF(B75=7,"00:00",IF(B75=8,"07:36",IF(B75=9,"07:36",IF(B75=5,"07:36","00:00"))))))))</f>
        <v>07:36</v>
      </c>
      <c r="AA75" s="10" t="str">
        <f>IF(B75=1,"00:00",IF(B75=2,"7:36",IF(B75=3,"03:48",IF(B75=6,"03:48",IF(B75=7,"00:00",IF(B75=8,"07:36",IF(B75=9,"00:00",IF(B75=5,"07:36","00:00"))))))))</f>
        <v>00:00</v>
      </c>
      <c r="AB75" s="11">
        <v>0.9166666666666666</v>
      </c>
      <c r="AC75" s="11">
        <v>0.25</v>
      </c>
      <c r="AD75" s="12">
        <f t="shared" si="25"/>
        <v>0</v>
      </c>
      <c r="AE75" s="12">
        <f t="shared" si="26"/>
        <v>0</v>
      </c>
      <c r="AF75" s="12">
        <f t="shared" si="27"/>
        <v>0</v>
      </c>
      <c r="AG75" s="9">
        <v>0.7916666666666666</v>
      </c>
      <c r="AH75" s="9">
        <v>0.9166666666666666</v>
      </c>
      <c r="AI75" s="9" t="str">
        <f t="shared" si="28"/>
        <v>00:00</v>
      </c>
      <c r="AJ75" s="9" t="str">
        <f t="shared" si="29"/>
        <v>00:00</v>
      </c>
      <c r="AK75" s="9" t="str">
        <f t="shared" si="30"/>
        <v>00:00</v>
      </c>
      <c r="AL75" s="125">
        <f t="shared" si="20"/>
        <v>0</v>
      </c>
      <c r="AM75" s="125">
        <f t="shared" si="21"/>
        <v>0</v>
      </c>
      <c r="AN75" s="125">
        <f t="shared" si="22"/>
        <v>0</v>
      </c>
      <c r="AO75" s="125">
        <f t="shared" si="23"/>
        <v>0</v>
      </c>
      <c r="AP75" s="55"/>
      <c r="AQ75" s="55"/>
      <c r="AR75" s="55"/>
      <c r="AS75" s="55"/>
      <c r="AT75" s="55"/>
      <c r="AU75" s="55"/>
      <c r="AV75" s="55"/>
      <c r="AW75" s="55"/>
      <c r="AX75" s="55"/>
    </row>
    <row r="76" spans="1:50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97" t="s">
        <v>87</v>
      </c>
      <c r="L76" s="198"/>
      <c r="M76" s="208" t="str">
        <f>M74</f>
        <v>-</v>
      </c>
      <c r="N76" s="209">
        <f>N75</f>
        <v>6.966666666666663</v>
      </c>
      <c r="O76" s="112"/>
      <c r="P76" s="112"/>
      <c r="Q76" s="56"/>
      <c r="R76" s="56"/>
      <c r="S76" s="77">
        <f>SUM(S45:S75)</f>
        <v>0</v>
      </c>
      <c r="T76" s="78">
        <f>SUM(T45:T75)</f>
        <v>0</v>
      </c>
      <c r="U76" s="90">
        <f>SUM(U45:U75)</f>
        <v>0</v>
      </c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</row>
    <row r="77" spans="1:50" s="192" customFormat="1" ht="12.75" customHeight="1">
      <c r="A77" s="115"/>
      <c r="B77" s="115"/>
      <c r="C77" s="115"/>
      <c r="D77" s="115"/>
      <c r="E77" s="115"/>
      <c r="F77" s="115"/>
      <c r="G77" s="150">
        <f>IF('mei-jun'!K3="+",L77,L77+H77)</f>
        <v>14.349999999999993</v>
      </c>
      <c r="H77" s="150" t="str">
        <f>IF('mei-jun'!L3-"10:00"&gt;0,"10:00",'mei-jun'!L3)</f>
        <v>10:00</v>
      </c>
      <c r="I77" s="115"/>
      <c r="J77" s="115"/>
      <c r="K77" s="118">
        <f>K75+K38+'mei-jun'!N77</f>
        <v>0.6333333333333333</v>
      </c>
      <c r="L77" s="118">
        <f>L75+L38</f>
        <v>13.933333333333326</v>
      </c>
      <c r="M77" s="115" t="str">
        <f>IF(K77&gt;L77,"+","-")</f>
        <v>-</v>
      </c>
      <c r="N77" s="118">
        <f>IF(K77=L77,"00:00",IF(K77&gt;L77,K77-L77,L77-K77))</f>
        <v>13.299999999999994</v>
      </c>
      <c r="O77" s="118" t="str">
        <f>IF(M77="-","00:00",N77)</f>
        <v>00:00</v>
      </c>
      <c r="P77" s="118"/>
      <c r="Q77" s="119"/>
      <c r="R77" s="119"/>
      <c r="S77" s="118">
        <f>SUM(S8:S76)</f>
        <v>0</v>
      </c>
      <c r="T77" s="118">
        <f>SUM(T8:T76)</f>
        <v>0</v>
      </c>
      <c r="U77" s="118">
        <f>SUM(U8:U76)</f>
        <v>0</v>
      </c>
      <c r="V77" s="118" t="str">
        <f>V75</f>
        <v>00:00</v>
      </c>
      <c r="W77" s="118">
        <f>W75</f>
        <v>0</v>
      </c>
      <c r="X77" s="120">
        <f>SUM(X8:X76)</f>
        <v>2</v>
      </c>
      <c r="Y77" s="120">
        <f>SUM(Y8:Y76)</f>
        <v>0</v>
      </c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</row>
    <row r="78" spans="1:50" ht="12.75">
      <c r="A78" s="55"/>
      <c r="B78" s="55"/>
      <c r="C78" s="55"/>
      <c r="D78" s="55"/>
      <c r="E78" s="55"/>
      <c r="F78" s="55"/>
      <c r="G78" s="55"/>
      <c r="H78" s="226">
        <v>1.25</v>
      </c>
      <c r="I78" s="55"/>
      <c r="J78" s="221"/>
      <c r="K78" s="222"/>
      <c r="L78" s="223" t="s">
        <v>138</v>
      </c>
      <c r="M78" s="224"/>
      <c r="N78" s="227">
        <v>0</v>
      </c>
      <c r="O78" s="225">
        <f>IF(N78&gt;H78,"&lt;&lt;== aantal is te groot !!",IF(N78&lt;L3,"","&lt;&lt;== onvoldoende overuren"))</f>
      </c>
      <c r="P78" s="55"/>
      <c r="Q78" s="56"/>
      <c r="R78" s="56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</row>
    <row r="79" spans="1:50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6"/>
      <c r="R79" s="56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</row>
    <row r="80" spans="1:50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6"/>
      <c r="R80" s="56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</row>
    <row r="81" spans="1:50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6"/>
      <c r="R81" s="56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</row>
    <row r="82" spans="1:50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6"/>
      <c r="R82" s="56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</row>
    <row r="83" spans="1:50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6"/>
      <c r="R83" s="56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</row>
    <row r="84" spans="1:50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6"/>
      <c r="R84" s="56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</row>
    <row r="85" spans="1:50" ht="12.7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6"/>
      <c r="R85" s="56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</row>
    <row r="86" spans="1:50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6"/>
      <c r="R86" s="56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</row>
    <row r="87" spans="1:50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6"/>
      <c r="R87" s="56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</row>
    <row r="88" spans="1:50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6"/>
      <c r="R88" s="56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</row>
    <row r="89" spans="1:50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6"/>
      <c r="R89" s="56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</row>
    <row r="90" spans="1:50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6"/>
      <c r="R90" s="56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</row>
    <row r="91" spans="1:50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6"/>
      <c r="R91" s="56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</row>
    <row r="92" spans="1:50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6"/>
      <c r="R92" s="56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</row>
    <row r="93" spans="1:50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6"/>
      <c r="R93" s="56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</row>
    <row r="94" spans="1:50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6"/>
      <c r="R94" s="56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</row>
    <row r="95" spans="1:50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6"/>
      <c r="R95" s="56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</row>
    <row r="96" spans="1:50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6"/>
      <c r="R96" s="56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</row>
    <row r="97" spans="1:50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6"/>
      <c r="R97" s="56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</row>
    <row r="98" spans="1:50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6"/>
      <c r="R98" s="56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</row>
    <row r="99" spans="1:50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6"/>
      <c r="R99" s="56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</row>
    <row r="100" spans="1:50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6"/>
      <c r="R100" s="56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</row>
    <row r="101" spans="1:50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6"/>
      <c r="R101" s="56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</row>
    <row r="102" spans="1:50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6"/>
      <c r="R102" s="56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</row>
  </sheetData>
  <sheetProtection/>
  <mergeCells count="85">
    <mergeCell ref="O68:P68"/>
    <mergeCell ref="O75:P75"/>
    <mergeCell ref="O73:P73"/>
    <mergeCell ref="O70:P70"/>
    <mergeCell ref="O71:P71"/>
    <mergeCell ref="O72:P72"/>
    <mergeCell ref="O74:P74"/>
    <mergeCell ref="O69:P69"/>
    <mergeCell ref="O66:P66"/>
    <mergeCell ref="O67:P67"/>
    <mergeCell ref="O63:P63"/>
    <mergeCell ref="O64:P64"/>
    <mergeCell ref="O65:P65"/>
    <mergeCell ref="O53:P53"/>
    <mergeCell ref="O54:P54"/>
    <mergeCell ref="O61:P61"/>
    <mergeCell ref="O62:P62"/>
    <mergeCell ref="O57:P57"/>
    <mergeCell ref="O58:P58"/>
    <mergeCell ref="O55:P55"/>
    <mergeCell ref="O56:P56"/>
    <mergeCell ref="O59:P59"/>
    <mergeCell ref="O60:P60"/>
    <mergeCell ref="O45:P45"/>
    <mergeCell ref="O46:P46"/>
    <mergeCell ref="O47:P47"/>
    <mergeCell ref="O48:P48"/>
    <mergeCell ref="O49:P49"/>
    <mergeCell ref="O50:P50"/>
    <mergeCell ref="O51:P51"/>
    <mergeCell ref="O52:P52"/>
    <mergeCell ref="O33:P33"/>
    <mergeCell ref="O34:P34"/>
    <mergeCell ref="O35:P35"/>
    <mergeCell ref="O36:P36"/>
    <mergeCell ref="O23:P23"/>
    <mergeCell ref="O24:P24"/>
    <mergeCell ref="O37:P37"/>
    <mergeCell ref="O38:P38"/>
    <mergeCell ref="O27:P27"/>
    <mergeCell ref="O28:P28"/>
    <mergeCell ref="O29:P29"/>
    <mergeCell ref="O30:P30"/>
    <mergeCell ref="O31:P31"/>
    <mergeCell ref="O32:P32"/>
    <mergeCell ref="O25:P25"/>
    <mergeCell ref="O26:P26"/>
    <mergeCell ref="O15:P15"/>
    <mergeCell ref="O16:P16"/>
    <mergeCell ref="O17:P17"/>
    <mergeCell ref="O18:P18"/>
    <mergeCell ref="O19:P19"/>
    <mergeCell ref="O20:P20"/>
    <mergeCell ref="O21:P21"/>
    <mergeCell ref="O22:P22"/>
    <mergeCell ref="O9:P9"/>
    <mergeCell ref="O10:P10"/>
    <mergeCell ref="O11:P11"/>
    <mergeCell ref="O12:P12"/>
    <mergeCell ref="O13:P13"/>
    <mergeCell ref="O14:P14"/>
    <mergeCell ref="AG6:AH6"/>
    <mergeCell ref="AI6:AK6"/>
    <mergeCell ref="AB6:AC6"/>
    <mergeCell ref="O8:P8"/>
    <mergeCell ref="S6:S7"/>
    <mergeCell ref="T6:T7"/>
    <mergeCell ref="U6:U7"/>
    <mergeCell ref="O6:P7"/>
    <mergeCell ref="K6:K7"/>
    <mergeCell ref="L6:L7"/>
    <mergeCell ref="A6:A7"/>
    <mergeCell ref="B6:B7"/>
    <mergeCell ref="D6:D7"/>
    <mergeCell ref="E6:E7"/>
    <mergeCell ref="M6:N7"/>
    <mergeCell ref="AD6:AF6"/>
    <mergeCell ref="D5:H5"/>
    <mergeCell ref="AL6:AN6"/>
    <mergeCell ref="I5:L5"/>
    <mergeCell ref="F6:F7"/>
    <mergeCell ref="G6:G7"/>
    <mergeCell ref="H6:H7"/>
    <mergeCell ref="I6:I7"/>
    <mergeCell ref="J6:J7"/>
  </mergeCells>
  <conditionalFormatting sqref="C44:C75 C8:C38">
    <cfRule type="cellIs" priority="1" dxfId="7" operator="equal" stopIfTrue="1">
      <formula>"N"</formula>
    </cfRule>
    <cfRule type="cellIs" priority="2" dxfId="6" operator="equal" stopIfTrue="1">
      <formula>"J"</formula>
    </cfRule>
  </conditionalFormatting>
  <conditionalFormatting sqref="A8:A38 A44:A75">
    <cfRule type="cellIs" priority="3" dxfId="5" operator="equal" stopIfTrue="1">
      <formula>$I$5</formula>
    </cfRule>
    <cfRule type="expression" priority="4" dxfId="1" stopIfTrue="1">
      <formula>B8=4</formula>
    </cfRule>
    <cfRule type="expression" priority="5" dxfId="3" stopIfTrue="1">
      <formula>B8=7</formula>
    </cfRule>
  </conditionalFormatting>
  <conditionalFormatting sqref="B8:B38 B44:B75">
    <cfRule type="cellIs" priority="6" dxfId="2" operator="between" stopIfTrue="1">
      <formula>7.999</formula>
      <formula>9.0001</formula>
    </cfRule>
    <cfRule type="cellIs" priority="7" dxfId="1" operator="between" stopIfTrue="1">
      <formula>3.9999</formula>
      <formula>4.0001</formula>
    </cfRule>
    <cfRule type="cellIs" priority="8" dxfId="0" operator="between" stopIfTrue="1">
      <formula>6.999</formula>
      <formula>7.00001</formula>
    </cfRule>
  </conditionalFormatting>
  <printOptions/>
  <pageMargins left="0.75" right="0.75" top="1" bottom="1" header="0.5" footer="4.12"/>
  <pageSetup fitToHeight="1" fitToWidth="1" horizontalDpi="360" verticalDpi="36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BA114"/>
  <sheetViews>
    <sheetView tabSelected="1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E20" sqref="E20"/>
    </sheetView>
  </sheetViews>
  <sheetFormatPr defaultColWidth="9.140625" defaultRowHeight="12.75"/>
  <cols>
    <col min="1" max="1" width="13.00390625" style="0" customWidth="1"/>
    <col min="3" max="3" width="3.28125" style="0" customWidth="1"/>
    <col min="7" max="7" width="10.140625" style="0" bestFit="1" customWidth="1"/>
    <col min="11" max="11" width="10.00390625" style="0" customWidth="1"/>
    <col min="12" max="12" width="11.421875" style="0" customWidth="1"/>
    <col min="13" max="13" width="3.00390625" style="0" customWidth="1"/>
    <col min="14" max="14" width="7.8515625" style="0" customWidth="1"/>
    <col min="15" max="15" width="8.57421875" style="47" customWidth="1"/>
    <col min="16" max="16" width="9.28125" style="47" customWidth="1"/>
    <col min="17" max="18" width="7.140625" style="26" customWidth="1"/>
    <col min="19" max="19" width="9.140625" style="0" hidden="1" customWidth="1"/>
    <col min="20" max="20" width="11.00390625" style="0" hidden="1" customWidth="1"/>
    <col min="21" max="22" width="9.140625" style="0" hidden="1" customWidth="1"/>
    <col min="23" max="23" width="10.8515625" style="0" hidden="1" customWidth="1"/>
    <col min="24" max="25" width="5.28125" style="0" hidden="1" customWidth="1"/>
    <col min="26" max="37" width="9.140625" style="0" hidden="1" customWidth="1"/>
    <col min="38" max="38" width="5.57421875" style="0" hidden="1" customWidth="1"/>
    <col min="39" max="40" width="9.140625" style="0" hidden="1" customWidth="1"/>
    <col min="41" max="41" width="5.57421875" style="0" hidden="1" customWidth="1"/>
    <col min="42" max="42" width="0" style="0" hidden="1" customWidth="1"/>
  </cols>
  <sheetData>
    <row r="1" spans="1:53" ht="12.75">
      <c r="A1" s="13" t="s">
        <v>30</v>
      </c>
      <c r="B1" s="14">
        <v>1</v>
      </c>
      <c r="C1" s="56"/>
      <c r="D1" s="22" t="s">
        <v>62</v>
      </c>
      <c r="E1" s="45"/>
      <c r="F1" s="46">
        <v>6</v>
      </c>
      <c r="G1" s="135" t="s">
        <v>31</v>
      </c>
      <c r="H1" s="64">
        <f>'jul-aug'!H3</f>
        <v>11.083333333333332</v>
      </c>
      <c r="I1" s="15" t="s">
        <v>32</v>
      </c>
      <c r="J1" s="16"/>
      <c r="K1" s="16"/>
      <c r="L1" s="67">
        <f>G76</f>
        <v>14.033333333333326</v>
      </c>
      <c r="M1" s="62"/>
      <c r="N1" s="63"/>
      <c r="O1" s="80" t="s">
        <v>71</v>
      </c>
      <c r="P1" s="80" t="s">
        <v>72</v>
      </c>
      <c r="Q1" s="56"/>
      <c r="R1" s="56"/>
      <c r="S1" s="55"/>
      <c r="T1" s="55"/>
      <c r="U1" s="55"/>
      <c r="V1" s="55"/>
      <c r="W1" s="56"/>
      <c r="X1" s="56"/>
      <c r="Y1" s="56"/>
      <c r="Z1" s="59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</row>
    <row r="2" spans="1:53" ht="12.75">
      <c r="A2" s="17" t="s">
        <v>38</v>
      </c>
      <c r="B2" s="18">
        <v>2</v>
      </c>
      <c r="C2" s="56"/>
      <c r="D2" s="153" t="s">
        <v>127</v>
      </c>
      <c r="E2" s="154"/>
      <c r="F2" s="155">
        <v>7</v>
      </c>
      <c r="G2" s="137" t="s">
        <v>33</v>
      </c>
      <c r="H2" s="156">
        <f>W76</f>
        <v>0</v>
      </c>
      <c r="I2" s="20" t="s">
        <v>141</v>
      </c>
      <c r="J2" s="21"/>
      <c r="K2" s="21"/>
      <c r="L2" s="68">
        <f>K76</f>
        <v>0</v>
      </c>
      <c r="M2" s="70" t="s">
        <v>69</v>
      </c>
      <c r="N2" s="54"/>
      <c r="O2" s="77">
        <f>S38</f>
        <v>0</v>
      </c>
      <c r="P2" s="77">
        <f>S75</f>
        <v>0</v>
      </c>
      <c r="Q2" s="56"/>
      <c r="R2" s="56"/>
      <c r="S2" s="55"/>
      <c r="T2" s="55"/>
      <c r="U2" s="55"/>
      <c r="V2" s="55"/>
      <c r="W2" s="56"/>
      <c r="X2" s="56"/>
      <c r="Y2" s="56"/>
      <c r="Z2" s="59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128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</row>
    <row r="3" spans="1:53" ht="12.75">
      <c r="A3" s="22" t="s">
        <v>35</v>
      </c>
      <c r="B3" s="18">
        <v>3</v>
      </c>
      <c r="C3" s="56"/>
      <c r="D3" s="93" t="s">
        <v>63</v>
      </c>
      <c r="E3" s="94"/>
      <c r="F3" s="95">
        <v>8</v>
      </c>
      <c r="G3" s="137" t="s">
        <v>36</v>
      </c>
      <c r="H3" s="65">
        <f>H1-H2</f>
        <v>11.083333333333332</v>
      </c>
      <c r="I3" s="20" t="s">
        <v>36</v>
      </c>
      <c r="J3" s="21"/>
      <c r="K3" s="35" t="str">
        <f>IF(L2&gt;L1,"+","-")</f>
        <v>-</v>
      </c>
      <c r="L3" s="68">
        <f>IF(L1=L2,"00:00",IF(L1&gt;L2,L1-L2,L2-L1))</f>
        <v>14.033333333333326</v>
      </c>
      <c r="M3" s="61" t="s">
        <v>70</v>
      </c>
      <c r="N3" s="69"/>
      <c r="O3" s="78">
        <f>T38</f>
        <v>0</v>
      </c>
      <c r="P3" s="78">
        <f>T75</f>
        <v>0</v>
      </c>
      <c r="Q3" s="56"/>
      <c r="R3" s="56"/>
      <c r="S3" s="55"/>
      <c r="T3" s="55"/>
      <c r="U3" s="55"/>
      <c r="V3" s="55"/>
      <c r="W3" s="56"/>
      <c r="X3" s="56"/>
      <c r="Y3" s="60"/>
      <c r="Z3" s="59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128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</row>
    <row r="4" spans="1:53" ht="13.5" thickBot="1">
      <c r="A4" s="151" t="s">
        <v>39</v>
      </c>
      <c r="B4" s="152">
        <v>4</v>
      </c>
      <c r="C4" s="146"/>
      <c r="D4" s="96" t="s">
        <v>64</v>
      </c>
      <c r="E4" s="97"/>
      <c r="F4" s="98">
        <v>9</v>
      </c>
      <c r="G4" s="138" t="s">
        <v>37</v>
      </c>
      <c r="H4" s="66">
        <f>H3/werkuren</f>
        <v>35</v>
      </c>
      <c r="I4" s="364" t="s">
        <v>109</v>
      </c>
      <c r="J4" s="364"/>
      <c r="K4" s="21"/>
      <c r="L4" s="134">
        <f>($O$2+$P$2)*35%+($O$3+$P$3)*20%+$O$4+$P$4+O76-N77</f>
        <v>0</v>
      </c>
      <c r="M4" s="148" t="s">
        <v>118</v>
      </c>
      <c r="N4" s="71"/>
      <c r="O4" s="139">
        <f>U38</f>
        <v>0</v>
      </c>
      <c r="P4" s="79">
        <f>U75</f>
        <v>0</v>
      </c>
      <c r="Q4" s="56"/>
      <c r="R4" s="56"/>
      <c r="S4" s="55"/>
      <c r="T4" s="55"/>
      <c r="U4" s="55"/>
      <c r="V4" s="55"/>
      <c r="W4" s="56"/>
      <c r="X4" s="56"/>
      <c r="Y4" s="56"/>
      <c r="Z4" s="59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</row>
    <row r="5" spans="1:53" ht="15.75">
      <c r="A5" s="17" t="s">
        <v>40</v>
      </c>
      <c r="B5" s="23">
        <v>5</v>
      </c>
      <c r="C5" s="55"/>
      <c r="D5" s="336" t="str">
        <f>legende!C3</f>
        <v>naam voornaam</v>
      </c>
      <c r="E5" s="336"/>
      <c r="F5" s="336"/>
      <c r="G5" s="336"/>
      <c r="H5" s="336"/>
      <c r="I5" s="345">
        <f ca="1">TODAY()</f>
        <v>42696</v>
      </c>
      <c r="J5" s="345"/>
      <c r="K5" s="345"/>
      <c r="L5" s="345"/>
      <c r="M5" s="72" t="s">
        <v>68</v>
      </c>
      <c r="N5" s="73"/>
      <c r="O5" s="81" t="str">
        <f>IF(M38="-",M38,N38)</f>
        <v>-</v>
      </c>
      <c r="P5" s="81" t="str">
        <f>IF(M75="-",M75,N75)</f>
        <v>-</v>
      </c>
      <c r="Q5" s="56"/>
      <c r="R5" s="56"/>
      <c r="S5" s="55"/>
      <c r="T5" s="55"/>
      <c r="U5" s="55"/>
      <c r="V5" s="55"/>
      <c r="W5" s="56"/>
      <c r="X5" s="56"/>
      <c r="Y5" s="56"/>
      <c r="Z5" s="59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</row>
    <row r="6" spans="1:53" ht="12.75">
      <c r="A6" s="343" t="s">
        <v>0</v>
      </c>
      <c r="B6" s="343" t="s">
        <v>1</v>
      </c>
      <c r="C6" s="143" t="s">
        <v>119</v>
      </c>
      <c r="D6" s="343" t="s">
        <v>2</v>
      </c>
      <c r="E6" s="343" t="s">
        <v>3</v>
      </c>
      <c r="F6" s="343" t="s">
        <v>2</v>
      </c>
      <c r="G6" s="343" t="s">
        <v>3</v>
      </c>
      <c r="H6" s="343" t="s">
        <v>2</v>
      </c>
      <c r="I6" s="343" t="s">
        <v>3</v>
      </c>
      <c r="J6" s="346" t="s">
        <v>4</v>
      </c>
      <c r="K6" s="346" t="s">
        <v>5</v>
      </c>
      <c r="L6" s="346" t="s">
        <v>6</v>
      </c>
      <c r="M6" s="348" t="s">
        <v>7</v>
      </c>
      <c r="N6" s="349"/>
      <c r="O6" s="339" t="s">
        <v>67</v>
      </c>
      <c r="P6" s="340"/>
      <c r="Q6" s="57"/>
      <c r="R6" s="57"/>
      <c r="S6" s="361" t="s">
        <v>8</v>
      </c>
      <c r="T6" s="337" t="s">
        <v>9</v>
      </c>
      <c r="U6" s="360" t="s">
        <v>10</v>
      </c>
      <c r="V6" s="52">
        <v>4</v>
      </c>
      <c r="W6" s="42" t="s">
        <v>38</v>
      </c>
      <c r="X6" s="40"/>
      <c r="Y6" s="36" t="s">
        <v>61</v>
      </c>
      <c r="Z6" s="1"/>
      <c r="AA6" s="1"/>
      <c r="AB6" s="350" t="s">
        <v>11</v>
      </c>
      <c r="AC6" s="350"/>
      <c r="AD6" s="350" t="s">
        <v>11</v>
      </c>
      <c r="AE6" s="350"/>
      <c r="AF6" s="350"/>
      <c r="AG6" s="355" t="s">
        <v>12</v>
      </c>
      <c r="AH6" s="355"/>
      <c r="AI6" s="355" t="s">
        <v>12</v>
      </c>
      <c r="AJ6" s="355"/>
      <c r="AK6" s="355"/>
      <c r="AL6" s="365" t="s">
        <v>110</v>
      </c>
      <c r="AM6" s="366"/>
      <c r="AN6" s="366"/>
      <c r="AO6" s="127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</row>
    <row r="7" spans="1:53" ht="12.75">
      <c r="A7" s="344"/>
      <c r="B7" s="344"/>
      <c r="C7" s="144" t="s">
        <v>120</v>
      </c>
      <c r="D7" s="344"/>
      <c r="E7" s="344"/>
      <c r="F7" s="344"/>
      <c r="G7" s="344"/>
      <c r="H7" s="344"/>
      <c r="I7" s="344"/>
      <c r="J7" s="347"/>
      <c r="K7" s="347"/>
      <c r="L7" s="347"/>
      <c r="M7" s="348"/>
      <c r="N7" s="349"/>
      <c r="O7" s="341"/>
      <c r="P7" s="342"/>
      <c r="Q7" s="57"/>
      <c r="R7" s="57"/>
      <c r="S7" s="361"/>
      <c r="T7" s="338"/>
      <c r="U7" s="360"/>
      <c r="V7" s="53">
        <v>5</v>
      </c>
      <c r="W7" s="43" t="s">
        <v>51</v>
      </c>
      <c r="X7" s="41" t="s">
        <v>60</v>
      </c>
      <c r="Y7" s="37" t="s">
        <v>60</v>
      </c>
      <c r="Z7" s="5" t="s">
        <v>23</v>
      </c>
      <c r="AA7" s="5" t="s">
        <v>24</v>
      </c>
      <c r="AB7" s="2" t="s">
        <v>25</v>
      </c>
      <c r="AC7" s="2" t="s">
        <v>26</v>
      </c>
      <c r="AD7" s="2" t="s">
        <v>27</v>
      </c>
      <c r="AE7" s="2" t="s">
        <v>28</v>
      </c>
      <c r="AF7" s="2" t="s">
        <v>29</v>
      </c>
      <c r="AG7" s="3" t="s">
        <v>25</v>
      </c>
      <c r="AH7" s="3" t="s">
        <v>26</v>
      </c>
      <c r="AI7" s="3" t="s">
        <v>27</v>
      </c>
      <c r="AJ7" s="3" t="s">
        <v>28</v>
      </c>
      <c r="AK7" s="3" t="s">
        <v>29</v>
      </c>
      <c r="AL7" s="126"/>
      <c r="AM7" s="126"/>
      <c r="AN7" s="126"/>
      <c r="AO7" s="126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</row>
    <row r="8" spans="1:53" ht="12.75">
      <c r="A8" s="193">
        <v>42979</v>
      </c>
      <c r="B8" s="133">
        <v>1</v>
      </c>
      <c r="C8" s="145" t="s">
        <v>117</v>
      </c>
      <c r="D8" s="391"/>
      <c r="E8" s="391"/>
      <c r="F8" s="121"/>
      <c r="G8" s="121"/>
      <c r="H8" s="121"/>
      <c r="I8" s="7"/>
      <c r="J8" s="8">
        <f>AO8</f>
        <v>0</v>
      </c>
      <c r="K8" s="8">
        <f aca="true" t="shared" si="0" ref="K8:K34">SUM(K7,J8)</f>
        <v>0</v>
      </c>
      <c r="L8" s="8">
        <f aca="true" t="shared" si="1" ref="L8:L37">SUM(L7+Z8)</f>
        <v>0.31666666666666665</v>
      </c>
      <c r="M8" s="194" t="str">
        <f aca="true" t="shared" si="2" ref="M8:M34">IF(K8&gt;=L8,"+","-")</f>
        <v>-</v>
      </c>
      <c r="N8" s="195">
        <f aca="true" t="shared" si="3" ref="N8:N34">IF(K8=L8,"00:00",IF(K8&gt;L8,K8-L8,L8-K8))</f>
        <v>0.31666666666666665</v>
      </c>
      <c r="O8" s="356"/>
      <c r="P8" s="357"/>
      <c r="Q8" s="58"/>
      <c r="R8" s="58"/>
      <c r="S8" s="9">
        <f>SUM(AD8:AF8)</f>
        <v>0</v>
      </c>
      <c r="T8" s="9">
        <f>SUM(AI8:AK8)</f>
        <v>0</v>
      </c>
      <c r="U8" s="9" t="str">
        <f>IF(B8=4,J8,IF(B8=9,J8,"00:00"))</f>
        <v>00:00</v>
      </c>
      <c r="V8" s="9" t="str">
        <f>IF(B8=7,"00:00","00:00")</f>
        <v>00:00</v>
      </c>
      <c r="W8" s="9" t="str">
        <f>IF(B8=2,"07:36",IF(B8=3,"03:48","00:00"))</f>
        <v>00:00</v>
      </c>
      <c r="X8" s="38">
        <f>IF(B8=8,1,IF(B8=9,1,0))</f>
        <v>0</v>
      </c>
      <c r="Y8" s="38">
        <f>IF(B8=9,1,0)</f>
        <v>0</v>
      </c>
      <c r="Z8" s="10" t="str">
        <f>IF(B8=1,"07:36",IF(B8=2,"07:36",IF(B8=3,"07:36",IF(B8=6,"07/36",IF(B8=7,"00:00",IF(B8=8,"07:36",IF(B8=9,"07:36",IF(B8=5,"07:36","00:00"))))))))</f>
        <v>07:36</v>
      </c>
      <c r="AA8" s="10" t="str">
        <f>IF(B8=1,"00:00",IF(B8=2,"7:36",IF(B8=3,"03:48",IF(B8=6,"03:48",IF(B8=7,"00:00",IF(B8=8,"07:36",IF(B8=9,"00:00",IF(B8=5,"07:36","00:00"))))))))</f>
        <v>00:00</v>
      </c>
      <c r="AB8" s="11">
        <v>0.9166666666666666</v>
      </c>
      <c r="AC8" s="11">
        <v>0.25</v>
      </c>
      <c r="AD8" s="12">
        <f aca="true" t="shared" si="4" ref="AD8:AD38">IF(D8&lt;AC8,IF(E8&lt;AC8,E8-D8,AC8-D8),"00:00")+IF(E8&gt;AB8,IF(D8&gt;AB8,E8-D8,E8-AB8),"00:00")</f>
        <v>0</v>
      </c>
      <c r="AE8" s="12">
        <f aca="true" t="shared" si="5" ref="AE8:AE38">IF(F8&lt;AC8,IF(G8&lt;AC8,G8-F8,AC8-F8),"00:00")+IF(G8&gt;AB8,IF(F8&gt;AB8,G8-F8,G8-AB8),"00:00")</f>
        <v>0</v>
      </c>
      <c r="AF8" s="12">
        <f aca="true" t="shared" si="6" ref="AF8:AF38">IF(H8&lt;AC8,IF(I8&lt;AC8,I8-H8,AC8-H8),"00:00")+IF(I8&gt;AB8,IF(H8&gt;AB8,I8-H8,I8-AB8),"00:00")</f>
        <v>0</v>
      </c>
      <c r="AG8" s="9">
        <v>0.7916666666666666</v>
      </c>
      <c r="AH8" s="9">
        <v>0.9166666666666666</v>
      </c>
      <c r="AI8" s="9" t="str">
        <f aca="true" t="shared" si="7" ref="AI8:AI38">IF(E8&lt;AG8,"00:00",IF(D8&gt;=AH8,"00:00",(IF(D8&gt;=AG8,IF(E8&lt;AH8,E8-D8,AH8-D8),IF(E8&gt;AH8,AH8-AG8,E8-AG8)))))</f>
        <v>00:00</v>
      </c>
      <c r="AJ8" s="9" t="str">
        <f aca="true" t="shared" si="8" ref="AJ8:AJ38">IF(G8&lt;AG8,"00:00",IF(F8&gt;=AH8,"00:00",(IF(F8&gt;=AG8,IF(G8&lt;AH8,G8-F8,AH8-F8),IF(G8&gt;AH8,AH8-AG8,G8-AG8)))))</f>
        <v>00:00</v>
      </c>
      <c r="AK8" s="9" t="str">
        <f aca="true" t="shared" si="9" ref="AK8:AK38">IF(I8&lt;AG8,"00:00",IF(H8&gt;=AH8,"00:00",(IF(H8&gt;=AG8,IF(I8&lt;AH8,I8-H8,AH8-H8),IF(I8&gt;AH8,AH8-AG8,I8-AG8)))))</f>
        <v>00:00</v>
      </c>
      <c r="AL8" s="125">
        <f>IF(C8="J",E8-D8,IF(E8-D8&lt;zes,E8-D8,IF(E8-D8&lt;vier,E8-D8-dertig,IF(E8-D8&lt;twee,E8-D8-zestig,E8-D8-negentig))))</f>
        <v>0</v>
      </c>
      <c r="AM8" s="125">
        <f>IF(C8="J",G8-F8,IF(G8-F8&lt;zes,G8-F8,IF(G8-F8&lt;vier,G8-F8-dertig,IF(G8-F8&lt;twee,G8-F8-zestig,G8-F8-negentig))))</f>
        <v>0</v>
      </c>
      <c r="AN8" s="125">
        <f>IF(C8="J",I8-H8,IF(I8-H8&lt;zes,I8-H8,IF(I8-H8&lt;vier,I8-H8-dertig,IF(I8-H8&lt;twee,I8-H8-zestig,I8-H8-negentig))))</f>
        <v>0</v>
      </c>
      <c r="AO8" s="125">
        <f>AL8+AM8++AN8+AA8</f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</row>
    <row r="9" spans="1:53" ht="12.75">
      <c r="A9" s="193">
        <v>42980</v>
      </c>
      <c r="B9" s="133">
        <v>4</v>
      </c>
      <c r="C9" s="168" t="s">
        <v>117</v>
      </c>
      <c r="D9" s="121"/>
      <c r="E9" s="121"/>
      <c r="F9" s="157"/>
      <c r="G9" s="157"/>
      <c r="H9" s="121"/>
      <c r="I9" s="7"/>
      <c r="J9" s="8">
        <f aca="true" t="shared" si="10" ref="J9:J37">AO9</f>
        <v>0</v>
      </c>
      <c r="K9" s="8">
        <f t="shared" si="0"/>
        <v>0</v>
      </c>
      <c r="L9" s="8">
        <f t="shared" si="1"/>
        <v>0.31666666666666665</v>
      </c>
      <c r="M9" s="194" t="str">
        <f t="shared" si="2"/>
        <v>-</v>
      </c>
      <c r="N9" s="195">
        <f t="shared" si="3"/>
        <v>0.31666666666666665</v>
      </c>
      <c r="O9" s="356"/>
      <c r="P9" s="357"/>
      <c r="Q9" s="58"/>
      <c r="R9" s="58"/>
      <c r="S9" s="9">
        <f aca="true" t="shared" si="11" ref="S9:S74">SUM(AD9:AF9)</f>
        <v>0</v>
      </c>
      <c r="T9" s="9">
        <f aca="true" t="shared" si="12" ref="T9:T74">SUM(AI9:AK9)</f>
        <v>0</v>
      </c>
      <c r="U9" s="9">
        <f aca="true" t="shared" si="13" ref="U9:U74">IF(B9=4,J9,IF(B9=9,J9,"00:00"))</f>
        <v>0</v>
      </c>
      <c r="V9" s="9" t="str">
        <f aca="true" t="shared" si="14" ref="V9:V74">IF(B9=7,"00:00","00:00")</f>
        <v>00:00</v>
      </c>
      <c r="W9" s="9">
        <f aca="true" t="shared" si="15" ref="W9:W40">IF(B9=2,"07:36"+W8,IF(B9=3,"03:48"+W8,"00:00"+W8))</f>
        <v>0</v>
      </c>
      <c r="X9" s="38">
        <f aca="true" t="shared" si="16" ref="X9:X74">IF(B9=8,1,IF(B9=9,1,0))</f>
        <v>0</v>
      </c>
      <c r="Y9" s="38">
        <f aca="true" t="shared" si="17" ref="Y9:Y74">IF(B9=9,1,0)</f>
        <v>0</v>
      </c>
      <c r="Z9" s="10" t="str">
        <f aca="true" t="shared" si="18" ref="Z9:Z72">IF(B9=1,"07:36",IF(B9=2,"07:36",IF(B9=3,"07:36",IF(B9=6,"07/36",IF(B9=7,"00:00",IF(B9=8,"07:36",IF(B9=9,"07:36",IF(B9=5,"07:36","00:00"))))))))</f>
        <v>00:00</v>
      </c>
      <c r="AA9" s="10" t="str">
        <f aca="true" t="shared" si="19" ref="AA9:AA72">IF(B9=1,"00:00",IF(B9=2,"7:36",IF(B9=3,"03:48",IF(B9=6,"03:48",IF(B9=7,"00:00",IF(B9=8,"07:36",IF(B9=9,"00:00",IF(B9=5,"07:36","00:00"))))))))</f>
        <v>00:00</v>
      </c>
      <c r="AB9" s="11">
        <v>0.9166666666666666</v>
      </c>
      <c r="AC9" s="11">
        <v>0.25</v>
      </c>
      <c r="AD9" s="12">
        <f t="shared" si="4"/>
        <v>0</v>
      </c>
      <c r="AE9" s="12">
        <f t="shared" si="5"/>
        <v>0</v>
      </c>
      <c r="AF9" s="12">
        <f t="shared" si="6"/>
        <v>0</v>
      </c>
      <c r="AG9" s="9">
        <v>0.7916666666666666</v>
      </c>
      <c r="AH9" s="9">
        <v>0.9166666666666666</v>
      </c>
      <c r="AI9" s="9" t="str">
        <f t="shared" si="7"/>
        <v>00:00</v>
      </c>
      <c r="AJ9" s="9" t="str">
        <f t="shared" si="8"/>
        <v>00:00</v>
      </c>
      <c r="AK9" s="9" t="str">
        <f t="shared" si="9"/>
        <v>00:00</v>
      </c>
      <c r="AL9" s="125">
        <f aca="true" t="shared" si="20" ref="AL9:AL74">IF(C9="J",E9-D9,IF(E9-D9&lt;zes,E9-D9,IF(E9-D9&lt;vier,E9-D9-dertig,IF(E9-D9&lt;twee,E9-D9-zestig,E9-D9-negentig))))</f>
        <v>0</v>
      </c>
      <c r="AM9" s="125">
        <f aca="true" t="shared" si="21" ref="AM9:AM74">IF(C9="J",G9-F9,IF(G9-F9&lt;zes,G9-F9,IF(G9-F9&lt;vier,G9-F9-dertig,IF(G9-F9&lt;twee,G9-F9-zestig,G9-F9-negentig))))</f>
        <v>0</v>
      </c>
      <c r="AN9" s="125">
        <f aca="true" t="shared" si="22" ref="AN9:AN74">IF(C9="J",I9-H9,IF(I9-H9&lt;zes,I9-H9,IF(I9-H9&lt;vier,I9-H9-dertig,IF(I9-H9&lt;twee,I9-H9-zestig,I9-H9-negentig))))</f>
        <v>0</v>
      </c>
      <c r="AO9" s="125">
        <f aca="true" t="shared" si="23" ref="AO9:AO74">AL9+AM9++AN9+AA9</f>
        <v>0</v>
      </c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</row>
    <row r="10" spans="1:53" ht="12.75">
      <c r="A10" s="193">
        <v>42981</v>
      </c>
      <c r="B10" s="133">
        <v>4</v>
      </c>
      <c r="C10" s="145" t="s">
        <v>117</v>
      </c>
      <c r="D10" s="121"/>
      <c r="E10" s="121"/>
      <c r="F10" s="157"/>
      <c r="G10" s="157"/>
      <c r="H10" s="121"/>
      <c r="I10" s="7"/>
      <c r="J10" s="8">
        <f t="shared" si="10"/>
        <v>0</v>
      </c>
      <c r="K10" s="8">
        <f t="shared" si="0"/>
        <v>0</v>
      </c>
      <c r="L10" s="8">
        <f t="shared" si="1"/>
        <v>0.31666666666666665</v>
      </c>
      <c r="M10" s="194" t="str">
        <f t="shared" si="2"/>
        <v>-</v>
      </c>
      <c r="N10" s="195">
        <f t="shared" si="3"/>
        <v>0.31666666666666665</v>
      </c>
      <c r="O10" s="356"/>
      <c r="P10" s="357"/>
      <c r="Q10" s="58"/>
      <c r="R10" s="58"/>
      <c r="S10" s="9">
        <f t="shared" si="11"/>
        <v>0</v>
      </c>
      <c r="T10" s="9">
        <f t="shared" si="12"/>
        <v>0</v>
      </c>
      <c r="U10" s="9">
        <f t="shared" si="13"/>
        <v>0</v>
      </c>
      <c r="V10" s="9" t="str">
        <f t="shared" si="14"/>
        <v>00:00</v>
      </c>
      <c r="W10" s="9">
        <f t="shared" si="15"/>
        <v>0</v>
      </c>
      <c r="X10" s="38">
        <f t="shared" si="16"/>
        <v>0</v>
      </c>
      <c r="Y10" s="38">
        <f t="shared" si="17"/>
        <v>0</v>
      </c>
      <c r="Z10" s="10" t="str">
        <f t="shared" si="18"/>
        <v>00:00</v>
      </c>
      <c r="AA10" s="10" t="str">
        <f t="shared" si="19"/>
        <v>00:00</v>
      </c>
      <c r="AB10" s="11">
        <v>0.9166666666666666</v>
      </c>
      <c r="AC10" s="11">
        <v>0.25</v>
      </c>
      <c r="AD10" s="12">
        <f t="shared" si="4"/>
        <v>0</v>
      </c>
      <c r="AE10" s="12">
        <f t="shared" si="5"/>
        <v>0</v>
      </c>
      <c r="AF10" s="12">
        <f t="shared" si="6"/>
        <v>0</v>
      </c>
      <c r="AG10" s="9">
        <v>0.7916666666666666</v>
      </c>
      <c r="AH10" s="9">
        <v>0.9166666666666666</v>
      </c>
      <c r="AI10" s="9" t="str">
        <f t="shared" si="7"/>
        <v>00:00</v>
      </c>
      <c r="AJ10" s="9" t="str">
        <f t="shared" si="8"/>
        <v>00:00</v>
      </c>
      <c r="AK10" s="9" t="str">
        <f t="shared" si="9"/>
        <v>00:00</v>
      </c>
      <c r="AL10" s="125">
        <f t="shared" si="20"/>
        <v>0</v>
      </c>
      <c r="AM10" s="125">
        <f t="shared" si="21"/>
        <v>0</v>
      </c>
      <c r="AN10" s="125">
        <f t="shared" si="22"/>
        <v>0</v>
      </c>
      <c r="AO10" s="125">
        <f t="shared" si="23"/>
        <v>0</v>
      </c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</row>
    <row r="11" spans="1:53" ht="12.75">
      <c r="A11" s="193">
        <v>42982</v>
      </c>
      <c r="B11" s="133">
        <v>1</v>
      </c>
      <c r="C11" s="145" t="s">
        <v>117</v>
      </c>
      <c r="D11" s="121"/>
      <c r="E11" s="121"/>
      <c r="F11" s="121"/>
      <c r="G11" s="121"/>
      <c r="H11" s="121"/>
      <c r="I11" s="7"/>
      <c r="J11" s="8">
        <f t="shared" si="10"/>
        <v>0</v>
      </c>
      <c r="K11" s="8">
        <f t="shared" si="0"/>
        <v>0</v>
      </c>
      <c r="L11" s="8">
        <f t="shared" si="1"/>
        <v>0.6333333333333333</v>
      </c>
      <c r="M11" s="194" t="str">
        <f t="shared" si="2"/>
        <v>-</v>
      </c>
      <c r="N11" s="195">
        <f t="shared" si="3"/>
        <v>0.6333333333333333</v>
      </c>
      <c r="O11" s="356"/>
      <c r="P11" s="357"/>
      <c r="Q11" s="58"/>
      <c r="R11" s="58"/>
      <c r="S11" s="9">
        <f t="shared" si="11"/>
        <v>0</v>
      </c>
      <c r="T11" s="9">
        <f t="shared" si="12"/>
        <v>0</v>
      </c>
      <c r="U11" s="9" t="str">
        <f t="shared" si="13"/>
        <v>00:00</v>
      </c>
      <c r="V11" s="9" t="str">
        <f t="shared" si="14"/>
        <v>00:00</v>
      </c>
      <c r="W11" s="9">
        <f t="shared" si="15"/>
        <v>0</v>
      </c>
      <c r="X11" s="38">
        <f t="shared" si="16"/>
        <v>0</v>
      </c>
      <c r="Y11" s="38">
        <f t="shared" si="17"/>
        <v>0</v>
      </c>
      <c r="Z11" s="10" t="str">
        <f t="shared" si="18"/>
        <v>07:36</v>
      </c>
      <c r="AA11" s="10" t="str">
        <f t="shared" si="19"/>
        <v>00:00</v>
      </c>
      <c r="AB11" s="11">
        <v>0.9166666666666666</v>
      </c>
      <c r="AC11" s="11">
        <v>0.25</v>
      </c>
      <c r="AD11" s="12">
        <f t="shared" si="4"/>
        <v>0</v>
      </c>
      <c r="AE11" s="12">
        <f t="shared" si="5"/>
        <v>0</v>
      </c>
      <c r="AF11" s="12">
        <f t="shared" si="6"/>
        <v>0</v>
      </c>
      <c r="AG11" s="9">
        <v>0.7916666666666666</v>
      </c>
      <c r="AH11" s="9">
        <v>0.9166666666666666</v>
      </c>
      <c r="AI11" s="9" t="str">
        <f t="shared" si="7"/>
        <v>00:00</v>
      </c>
      <c r="AJ11" s="9" t="str">
        <f t="shared" si="8"/>
        <v>00:00</v>
      </c>
      <c r="AK11" s="9" t="str">
        <f t="shared" si="9"/>
        <v>00:00</v>
      </c>
      <c r="AL11" s="125">
        <f t="shared" si="20"/>
        <v>0</v>
      </c>
      <c r="AM11" s="125">
        <f t="shared" si="21"/>
        <v>0</v>
      </c>
      <c r="AN11" s="125">
        <f t="shared" si="22"/>
        <v>0</v>
      </c>
      <c r="AO11" s="125">
        <f t="shared" si="23"/>
        <v>0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</row>
    <row r="12" spans="1:53" ht="12.75">
      <c r="A12" s="193">
        <v>42983</v>
      </c>
      <c r="B12" s="133">
        <v>1</v>
      </c>
      <c r="C12" s="145" t="s">
        <v>117</v>
      </c>
      <c r="D12" s="121"/>
      <c r="E12" s="121"/>
      <c r="F12" s="121"/>
      <c r="G12" s="121"/>
      <c r="H12" s="121"/>
      <c r="I12" s="7"/>
      <c r="J12" s="8">
        <f t="shared" si="10"/>
        <v>0</v>
      </c>
      <c r="K12" s="8">
        <f t="shared" si="0"/>
        <v>0</v>
      </c>
      <c r="L12" s="8">
        <f t="shared" si="1"/>
        <v>0.95</v>
      </c>
      <c r="M12" s="194" t="str">
        <f t="shared" si="2"/>
        <v>-</v>
      </c>
      <c r="N12" s="195">
        <f t="shared" si="3"/>
        <v>0.95</v>
      </c>
      <c r="O12" s="356"/>
      <c r="P12" s="357"/>
      <c r="Q12" s="58"/>
      <c r="R12" s="58"/>
      <c r="S12" s="9">
        <f t="shared" si="11"/>
        <v>0</v>
      </c>
      <c r="T12" s="9">
        <f t="shared" si="12"/>
        <v>0</v>
      </c>
      <c r="U12" s="9" t="str">
        <f t="shared" si="13"/>
        <v>00:00</v>
      </c>
      <c r="V12" s="9" t="str">
        <f t="shared" si="14"/>
        <v>00:00</v>
      </c>
      <c r="W12" s="9">
        <f t="shared" si="15"/>
        <v>0</v>
      </c>
      <c r="X12" s="38">
        <f t="shared" si="16"/>
        <v>0</v>
      </c>
      <c r="Y12" s="38">
        <f t="shared" si="17"/>
        <v>0</v>
      </c>
      <c r="Z12" s="10" t="str">
        <f t="shared" si="18"/>
        <v>07:36</v>
      </c>
      <c r="AA12" s="10" t="str">
        <f t="shared" si="19"/>
        <v>00:00</v>
      </c>
      <c r="AB12" s="11">
        <v>0.9166666666666666</v>
      </c>
      <c r="AC12" s="11">
        <v>0.25</v>
      </c>
      <c r="AD12" s="12">
        <f t="shared" si="4"/>
        <v>0</v>
      </c>
      <c r="AE12" s="12">
        <f t="shared" si="5"/>
        <v>0</v>
      </c>
      <c r="AF12" s="12">
        <f t="shared" si="6"/>
        <v>0</v>
      </c>
      <c r="AG12" s="9">
        <v>0.7916666666666666</v>
      </c>
      <c r="AH12" s="9">
        <v>0.9166666666666666</v>
      </c>
      <c r="AI12" s="9" t="str">
        <f t="shared" si="7"/>
        <v>00:00</v>
      </c>
      <c r="AJ12" s="9" t="str">
        <f t="shared" si="8"/>
        <v>00:00</v>
      </c>
      <c r="AK12" s="9" t="str">
        <f t="shared" si="9"/>
        <v>00:00</v>
      </c>
      <c r="AL12" s="125">
        <f t="shared" si="20"/>
        <v>0</v>
      </c>
      <c r="AM12" s="125">
        <f t="shared" si="21"/>
        <v>0</v>
      </c>
      <c r="AN12" s="125">
        <f t="shared" si="22"/>
        <v>0</v>
      </c>
      <c r="AO12" s="125">
        <f t="shared" si="23"/>
        <v>0</v>
      </c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</row>
    <row r="13" spans="1:53" ht="12.75">
      <c r="A13" s="193">
        <v>42984</v>
      </c>
      <c r="B13" s="133">
        <v>1</v>
      </c>
      <c r="C13" s="168" t="s">
        <v>117</v>
      </c>
      <c r="D13" s="121"/>
      <c r="E13" s="121"/>
      <c r="F13" s="121"/>
      <c r="G13" s="121"/>
      <c r="H13" s="121"/>
      <c r="I13" s="7"/>
      <c r="J13" s="8">
        <f t="shared" si="10"/>
        <v>0</v>
      </c>
      <c r="K13" s="8">
        <f t="shared" si="0"/>
        <v>0</v>
      </c>
      <c r="L13" s="8">
        <f t="shared" si="1"/>
        <v>1.2666666666666666</v>
      </c>
      <c r="M13" s="194" t="str">
        <f t="shared" si="2"/>
        <v>-</v>
      </c>
      <c r="N13" s="195">
        <f t="shared" si="3"/>
        <v>1.2666666666666666</v>
      </c>
      <c r="O13" s="356"/>
      <c r="P13" s="357"/>
      <c r="Q13" s="58"/>
      <c r="R13" s="58"/>
      <c r="S13" s="9">
        <f>SUM(AD13:AF13)</f>
        <v>0</v>
      </c>
      <c r="T13" s="9">
        <f>SUM(AI13:AK13)</f>
        <v>0</v>
      </c>
      <c r="U13" s="9" t="str">
        <f>IF(B13=4,J13,IF(B13=9,J13,"00:00"))</f>
        <v>00:00</v>
      </c>
      <c r="V13" s="9" t="str">
        <f>IF(B13=7,"00:00","00:00")</f>
        <v>00:00</v>
      </c>
      <c r="W13" s="9">
        <f>IF(B13=2,"07:36"+W12,IF(B13=3,"03:48"+W12,"00:00"+W12))</f>
        <v>0</v>
      </c>
      <c r="X13" s="38">
        <f>IF(B13=8,1,IF(B13=9,1,0))</f>
        <v>0</v>
      </c>
      <c r="Y13" s="38">
        <f>IF(B13=9,1,0)</f>
        <v>0</v>
      </c>
      <c r="Z13" s="10" t="str">
        <f t="shared" si="18"/>
        <v>07:36</v>
      </c>
      <c r="AA13" s="10" t="str">
        <f t="shared" si="19"/>
        <v>00:00</v>
      </c>
      <c r="AB13" s="11">
        <v>0.9166666666666666</v>
      </c>
      <c r="AC13" s="11">
        <v>0.25</v>
      </c>
      <c r="AD13" s="12">
        <f>IF(D13&lt;AC13,IF(E13&lt;AC13,E13-D13,AC13-D13),"00:00")+IF(E13&gt;AB13,IF(D13&gt;AB13,E13-D13,E13-AB13),"00:00")</f>
        <v>0</v>
      </c>
      <c r="AE13" s="12">
        <f>IF(F13&lt;AC13,IF(G13&lt;AC13,G13-F13,AC13-F13),"00:00")+IF(G13&gt;AB13,IF(F13&gt;AB13,G13-F13,G13-AB13),"00:00")</f>
        <v>0</v>
      </c>
      <c r="AF13" s="12">
        <f>IF(H13&lt;AC13,IF(I13&lt;AC13,I13-H13,AC13-H13),"00:00")+IF(I13&gt;AB13,IF(H13&gt;AB13,I13-H13,I13-AB13),"00:00")</f>
        <v>0</v>
      </c>
      <c r="AG13" s="9">
        <v>0.7916666666666666</v>
      </c>
      <c r="AH13" s="9">
        <v>0.9166666666666666</v>
      </c>
      <c r="AI13" s="9" t="str">
        <f>IF(E13&lt;AG13,"00:00",IF(D13&gt;=AH13,"00:00",(IF(D13&gt;=AG13,IF(E13&lt;AH13,E13-D13,AH13-D13),IF(E13&gt;AH13,AH13-AG13,E13-AG13)))))</f>
        <v>00:00</v>
      </c>
      <c r="AJ13" s="9" t="str">
        <f>IF(G13&lt;AG13,"00:00",IF(F13&gt;=AH13,"00:00",(IF(F13&gt;=AG13,IF(G13&lt;AH13,G13-F13,AH13-F13),IF(G13&gt;AH13,AH13-AG13,G13-AG13)))))</f>
        <v>00:00</v>
      </c>
      <c r="AK13" s="9" t="str">
        <f>IF(I13&lt;AG13,"00:00",IF(H13&gt;=AH13,"00:00",(IF(H13&gt;=AG13,IF(I13&lt;AH13,I13-H13,AH13-H13),IF(I13&gt;AH13,AH13-AG13,I13-AG13)))))</f>
        <v>00:00</v>
      </c>
      <c r="AL13" s="125">
        <f>IF(C13="J",E13-D13,IF(E13-D13&lt;zes,E13-D13,IF(E13-D13&lt;vier,E13-D13-dertig,IF(E13-D13&lt;twee,E13-D13-zestig,E13-D13-negentig))))</f>
        <v>0</v>
      </c>
      <c r="AM13" s="125">
        <f>IF(C13="J",G13-F13,IF(G13-F13&lt;zes,G13-F13,IF(G13-F13&lt;vier,G13-F13-dertig,IF(G13-F13&lt;twee,G13-F13-zestig,G13-F13-negentig))))</f>
        <v>0</v>
      </c>
      <c r="AN13" s="125">
        <f>IF(C13="J",I13-H13,IF(I13-H13&lt;zes,I13-H13,IF(I13-H13&lt;vier,I13-H13-dertig,IF(I13-H13&lt;twee,I13-H13-zestig,I13-H13-negentig))))</f>
        <v>0</v>
      </c>
      <c r="AO13" s="125">
        <f>AL13+AM13++AN13+AA13</f>
        <v>0</v>
      </c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</row>
    <row r="14" spans="1:53" ht="12.75">
      <c r="A14" s="193">
        <v>42985</v>
      </c>
      <c r="B14" s="133">
        <v>1</v>
      </c>
      <c r="C14" s="145" t="s">
        <v>117</v>
      </c>
      <c r="D14" s="121"/>
      <c r="E14" s="121"/>
      <c r="F14" s="121"/>
      <c r="G14" s="121"/>
      <c r="H14" s="121"/>
      <c r="I14" s="7"/>
      <c r="J14" s="8">
        <f t="shared" si="10"/>
        <v>0</v>
      </c>
      <c r="K14" s="8">
        <f t="shared" si="0"/>
        <v>0</v>
      </c>
      <c r="L14" s="8">
        <f t="shared" si="1"/>
        <v>1.5833333333333333</v>
      </c>
      <c r="M14" s="194" t="str">
        <f t="shared" si="2"/>
        <v>-</v>
      </c>
      <c r="N14" s="195">
        <f t="shared" si="3"/>
        <v>1.5833333333333333</v>
      </c>
      <c r="O14" s="356"/>
      <c r="P14" s="357"/>
      <c r="Q14" s="58"/>
      <c r="R14" s="58"/>
      <c r="S14" s="9">
        <f t="shared" si="11"/>
        <v>0</v>
      </c>
      <c r="T14" s="9">
        <f t="shared" si="12"/>
        <v>0</v>
      </c>
      <c r="U14" s="9" t="str">
        <f t="shared" si="13"/>
        <v>00:00</v>
      </c>
      <c r="V14" s="9" t="str">
        <f t="shared" si="14"/>
        <v>00:00</v>
      </c>
      <c r="W14" s="9">
        <f t="shared" si="15"/>
        <v>0</v>
      </c>
      <c r="X14" s="38">
        <f t="shared" si="16"/>
        <v>0</v>
      </c>
      <c r="Y14" s="38">
        <f t="shared" si="17"/>
        <v>0</v>
      </c>
      <c r="Z14" s="10" t="str">
        <f t="shared" si="18"/>
        <v>07:36</v>
      </c>
      <c r="AA14" s="10" t="str">
        <f t="shared" si="19"/>
        <v>00:00</v>
      </c>
      <c r="AB14" s="11">
        <v>0.9166666666666666</v>
      </c>
      <c r="AC14" s="11">
        <v>0.25</v>
      </c>
      <c r="AD14" s="12">
        <f t="shared" si="4"/>
        <v>0</v>
      </c>
      <c r="AE14" s="12">
        <f t="shared" si="5"/>
        <v>0</v>
      </c>
      <c r="AF14" s="12">
        <f t="shared" si="6"/>
        <v>0</v>
      </c>
      <c r="AG14" s="9">
        <v>0.7916666666666666</v>
      </c>
      <c r="AH14" s="9">
        <v>0.9166666666666666</v>
      </c>
      <c r="AI14" s="9" t="str">
        <f t="shared" si="7"/>
        <v>00:00</v>
      </c>
      <c r="AJ14" s="9" t="str">
        <f t="shared" si="8"/>
        <v>00:00</v>
      </c>
      <c r="AK14" s="9" t="str">
        <f t="shared" si="9"/>
        <v>00:00</v>
      </c>
      <c r="AL14" s="125">
        <f t="shared" si="20"/>
        <v>0</v>
      </c>
      <c r="AM14" s="125">
        <f t="shared" si="21"/>
        <v>0</v>
      </c>
      <c r="AN14" s="125">
        <f t="shared" si="22"/>
        <v>0</v>
      </c>
      <c r="AO14" s="125">
        <f t="shared" si="23"/>
        <v>0</v>
      </c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</row>
    <row r="15" spans="1:53" ht="12.75">
      <c r="A15" s="193">
        <v>42986</v>
      </c>
      <c r="B15" s="133">
        <v>1</v>
      </c>
      <c r="C15" s="145" t="s">
        <v>117</v>
      </c>
      <c r="D15" s="121"/>
      <c r="E15" s="121"/>
      <c r="F15" s="121"/>
      <c r="G15" s="121"/>
      <c r="H15" s="121"/>
      <c r="I15" s="7"/>
      <c r="J15" s="8">
        <f t="shared" si="10"/>
        <v>0</v>
      </c>
      <c r="K15" s="8">
        <f t="shared" si="0"/>
        <v>0</v>
      </c>
      <c r="L15" s="8">
        <f t="shared" si="1"/>
        <v>1.9</v>
      </c>
      <c r="M15" s="194" t="str">
        <f t="shared" si="2"/>
        <v>-</v>
      </c>
      <c r="N15" s="195">
        <f t="shared" si="3"/>
        <v>1.9</v>
      </c>
      <c r="O15" s="384"/>
      <c r="P15" s="385"/>
      <c r="Q15" s="58"/>
      <c r="R15" s="58"/>
      <c r="S15" s="9">
        <f t="shared" si="11"/>
        <v>0</v>
      </c>
      <c r="T15" s="9">
        <f t="shared" si="12"/>
        <v>0</v>
      </c>
      <c r="U15" s="9" t="str">
        <f t="shared" si="13"/>
        <v>00:00</v>
      </c>
      <c r="V15" s="9" t="str">
        <f t="shared" si="14"/>
        <v>00:00</v>
      </c>
      <c r="W15" s="9">
        <f t="shared" si="15"/>
        <v>0</v>
      </c>
      <c r="X15" s="38">
        <f t="shared" si="16"/>
        <v>0</v>
      </c>
      <c r="Y15" s="38">
        <f t="shared" si="17"/>
        <v>0</v>
      </c>
      <c r="Z15" s="10" t="str">
        <f t="shared" si="18"/>
        <v>07:36</v>
      </c>
      <c r="AA15" s="10" t="str">
        <f t="shared" si="19"/>
        <v>00:00</v>
      </c>
      <c r="AB15" s="11">
        <v>0.9166666666666666</v>
      </c>
      <c r="AC15" s="11">
        <v>0.25</v>
      </c>
      <c r="AD15" s="12">
        <f t="shared" si="4"/>
        <v>0</v>
      </c>
      <c r="AE15" s="12">
        <f t="shared" si="5"/>
        <v>0</v>
      </c>
      <c r="AF15" s="12">
        <f t="shared" si="6"/>
        <v>0</v>
      </c>
      <c r="AG15" s="9">
        <v>0.7916666666666666</v>
      </c>
      <c r="AH15" s="9">
        <v>0.9166666666666666</v>
      </c>
      <c r="AI15" s="9" t="str">
        <f t="shared" si="7"/>
        <v>00:00</v>
      </c>
      <c r="AJ15" s="9" t="str">
        <f t="shared" si="8"/>
        <v>00:00</v>
      </c>
      <c r="AK15" s="9" t="str">
        <f t="shared" si="9"/>
        <v>00:00</v>
      </c>
      <c r="AL15" s="125">
        <f t="shared" si="20"/>
        <v>0</v>
      </c>
      <c r="AM15" s="125">
        <f t="shared" si="21"/>
        <v>0</v>
      </c>
      <c r="AN15" s="125">
        <f t="shared" si="22"/>
        <v>0</v>
      </c>
      <c r="AO15" s="125">
        <f t="shared" si="23"/>
        <v>0</v>
      </c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 ht="12.75">
      <c r="A16" s="193">
        <v>42987</v>
      </c>
      <c r="B16" s="133">
        <v>4</v>
      </c>
      <c r="C16" s="145" t="s">
        <v>117</v>
      </c>
      <c r="D16" s="121"/>
      <c r="E16" s="121"/>
      <c r="F16" s="157"/>
      <c r="G16" s="157"/>
      <c r="H16" s="121"/>
      <c r="I16" s="7"/>
      <c r="J16" s="8">
        <f t="shared" si="10"/>
        <v>0</v>
      </c>
      <c r="K16" s="8">
        <f t="shared" si="0"/>
        <v>0</v>
      </c>
      <c r="L16" s="8">
        <f t="shared" si="1"/>
        <v>1.9</v>
      </c>
      <c r="M16" s="194" t="str">
        <f t="shared" si="2"/>
        <v>-</v>
      </c>
      <c r="N16" s="195">
        <f t="shared" si="3"/>
        <v>1.9</v>
      </c>
      <c r="O16" s="382"/>
      <c r="P16" s="357"/>
      <c r="Q16" s="58"/>
      <c r="R16" s="58"/>
      <c r="S16" s="9">
        <f t="shared" si="11"/>
        <v>0</v>
      </c>
      <c r="T16" s="9">
        <f t="shared" si="12"/>
        <v>0</v>
      </c>
      <c r="U16" s="9">
        <f t="shared" si="13"/>
        <v>0</v>
      </c>
      <c r="V16" s="9" t="str">
        <f t="shared" si="14"/>
        <v>00:00</v>
      </c>
      <c r="W16" s="9">
        <f t="shared" si="15"/>
        <v>0</v>
      </c>
      <c r="X16" s="38">
        <f t="shared" si="16"/>
        <v>0</v>
      </c>
      <c r="Y16" s="38">
        <f t="shared" si="17"/>
        <v>0</v>
      </c>
      <c r="Z16" s="10" t="str">
        <f t="shared" si="18"/>
        <v>00:00</v>
      </c>
      <c r="AA16" s="10" t="str">
        <f t="shared" si="19"/>
        <v>00:00</v>
      </c>
      <c r="AB16" s="11">
        <v>0.9166666666666666</v>
      </c>
      <c r="AC16" s="11">
        <v>0.25</v>
      </c>
      <c r="AD16" s="12">
        <f t="shared" si="4"/>
        <v>0</v>
      </c>
      <c r="AE16" s="12">
        <f t="shared" si="5"/>
        <v>0</v>
      </c>
      <c r="AF16" s="12">
        <f t="shared" si="6"/>
        <v>0</v>
      </c>
      <c r="AG16" s="9">
        <v>0.7916666666666666</v>
      </c>
      <c r="AH16" s="9">
        <v>0.9166666666666666</v>
      </c>
      <c r="AI16" s="9" t="str">
        <f t="shared" si="7"/>
        <v>00:00</v>
      </c>
      <c r="AJ16" s="9" t="str">
        <f t="shared" si="8"/>
        <v>00:00</v>
      </c>
      <c r="AK16" s="9" t="str">
        <f t="shared" si="9"/>
        <v>00:00</v>
      </c>
      <c r="AL16" s="125">
        <f t="shared" si="20"/>
        <v>0</v>
      </c>
      <c r="AM16" s="125">
        <f t="shared" si="21"/>
        <v>0</v>
      </c>
      <c r="AN16" s="125">
        <f t="shared" si="22"/>
        <v>0</v>
      </c>
      <c r="AO16" s="125">
        <f t="shared" si="23"/>
        <v>0</v>
      </c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</row>
    <row r="17" spans="1:53" ht="12.75">
      <c r="A17" s="193">
        <v>42988</v>
      </c>
      <c r="B17" s="133">
        <v>4</v>
      </c>
      <c r="C17" s="145" t="s">
        <v>117</v>
      </c>
      <c r="D17" s="121"/>
      <c r="E17" s="121"/>
      <c r="F17" s="157"/>
      <c r="G17" s="157"/>
      <c r="H17" s="121"/>
      <c r="I17" s="7"/>
      <c r="J17" s="8">
        <f t="shared" si="10"/>
        <v>0</v>
      </c>
      <c r="K17" s="8">
        <f t="shared" si="0"/>
        <v>0</v>
      </c>
      <c r="L17" s="8">
        <f t="shared" si="1"/>
        <v>1.9</v>
      </c>
      <c r="M17" s="194" t="str">
        <f t="shared" si="2"/>
        <v>-</v>
      </c>
      <c r="N17" s="195">
        <f t="shared" si="3"/>
        <v>1.9</v>
      </c>
      <c r="O17" s="356"/>
      <c r="P17" s="357"/>
      <c r="Q17" s="58"/>
      <c r="R17" s="58"/>
      <c r="S17" s="9">
        <f t="shared" si="11"/>
        <v>0</v>
      </c>
      <c r="T17" s="9">
        <f t="shared" si="12"/>
        <v>0</v>
      </c>
      <c r="U17" s="9">
        <f t="shared" si="13"/>
        <v>0</v>
      </c>
      <c r="V17" s="9" t="str">
        <f t="shared" si="14"/>
        <v>00:00</v>
      </c>
      <c r="W17" s="9">
        <f t="shared" si="15"/>
        <v>0</v>
      </c>
      <c r="X17" s="38">
        <f t="shared" si="16"/>
        <v>0</v>
      </c>
      <c r="Y17" s="38">
        <f t="shared" si="17"/>
        <v>0</v>
      </c>
      <c r="Z17" s="10" t="str">
        <f t="shared" si="18"/>
        <v>00:00</v>
      </c>
      <c r="AA17" s="10" t="str">
        <f t="shared" si="19"/>
        <v>00:00</v>
      </c>
      <c r="AB17" s="11">
        <v>0.9166666666666666</v>
      </c>
      <c r="AC17" s="11">
        <v>0.25</v>
      </c>
      <c r="AD17" s="12">
        <f t="shared" si="4"/>
        <v>0</v>
      </c>
      <c r="AE17" s="12">
        <f t="shared" si="5"/>
        <v>0</v>
      </c>
      <c r="AF17" s="12">
        <f t="shared" si="6"/>
        <v>0</v>
      </c>
      <c r="AG17" s="9">
        <v>0.7916666666666666</v>
      </c>
      <c r="AH17" s="9">
        <v>0.9166666666666666</v>
      </c>
      <c r="AI17" s="9" t="str">
        <f t="shared" si="7"/>
        <v>00:00</v>
      </c>
      <c r="AJ17" s="9" t="str">
        <f t="shared" si="8"/>
        <v>00:00</v>
      </c>
      <c r="AK17" s="9" t="str">
        <f t="shared" si="9"/>
        <v>00:00</v>
      </c>
      <c r="AL17" s="125">
        <f t="shared" si="20"/>
        <v>0</v>
      </c>
      <c r="AM17" s="125">
        <f t="shared" si="21"/>
        <v>0</v>
      </c>
      <c r="AN17" s="125">
        <f t="shared" si="22"/>
        <v>0</v>
      </c>
      <c r="AO17" s="125">
        <f t="shared" si="23"/>
        <v>0</v>
      </c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ht="12.75">
      <c r="A18" s="193">
        <v>42989</v>
      </c>
      <c r="B18" s="133">
        <v>1</v>
      </c>
      <c r="C18" s="145" t="s">
        <v>117</v>
      </c>
      <c r="D18" s="121"/>
      <c r="E18" s="121"/>
      <c r="F18" s="121"/>
      <c r="G18" s="121"/>
      <c r="H18" s="121"/>
      <c r="I18" s="7"/>
      <c r="J18" s="8">
        <f t="shared" si="10"/>
        <v>0</v>
      </c>
      <c r="K18" s="8">
        <f t="shared" si="0"/>
        <v>0</v>
      </c>
      <c r="L18" s="8">
        <f t="shared" si="1"/>
        <v>2.216666666666667</v>
      </c>
      <c r="M18" s="194" t="str">
        <f t="shared" si="2"/>
        <v>-</v>
      </c>
      <c r="N18" s="195">
        <f t="shared" si="3"/>
        <v>2.216666666666667</v>
      </c>
      <c r="O18" s="356"/>
      <c r="P18" s="357"/>
      <c r="Q18" s="58"/>
      <c r="R18" s="58"/>
      <c r="S18" s="9">
        <f t="shared" si="11"/>
        <v>0</v>
      </c>
      <c r="T18" s="9">
        <f t="shared" si="12"/>
        <v>0</v>
      </c>
      <c r="U18" s="9" t="str">
        <f t="shared" si="13"/>
        <v>00:00</v>
      </c>
      <c r="V18" s="9" t="str">
        <f t="shared" si="14"/>
        <v>00:00</v>
      </c>
      <c r="W18" s="9">
        <f t="shared" si="15"/>
        <v>0</v>
      </c>
      <c r="X18" s="38">
        <f t="shared" si="16"/>
        <v>0</v>
      </c>
      <c r="Y18" s="38">
        <f t="shared" si="17"/>
        <v>0</v>
      </c>
      <c r="Z18" s="10" t="str">
        <f t="shared" si="18"/>
        <v>07:36</v>
      </c>
      <c r="AA18" s="10" t="str">
        <f t="shared" si="19"/>
        <v>00:00</v>
      </c>
      <c r="AB18" s="11">
        <v>0.9166666666666666</v>
      </c>
      <c r="AC18" s="11">
        <v>0.25</v>
      </c>
      <c r="AD18" s="12">
        <f t="shared" si="4"/>
        <v>0</v>
      </c>
      <c r="AE18" s="12">
        <f t="shared" si="5"/>
        <v>0</v>
      </c>
      <c r="AF18" s="12">
        <f t="shared" si="6"/>
        <v>0</v>
      </c>
      <c r="AG18" s="9">
        <v>0.7916666666666666</v>
      </c>
      <c r="AH18" s="9">
        <v>0.9166666666666666</v>
      </c>
      <c r="AI18" s="9" t="str">
        <f t="shared" si="7"/>
        <v>00:00</v>
      </c>
      <c r="AJ18" s="9" t="str">
        <f t="shared" si="8"/>
        <v>00:00</v>
      </c>
      <c r="AK18" s="9" t="str">
        <f t="shared" si="9"/>
        <v>00:00</v>
      </c>
      <c r="AL18" s="125">
        <f t="shared" si="20"/>
        <v>0</v>
      </c>
      <c r="AM18" s="125">
        <f t="shared" si="21"/>
        <v>0</v>
      </c>
      <c r="AN18" s="125">
        <f t="shared" si="22"/>
        <v>0</v>
      </c>
      <c r="AO18" s="125">
        <f t="shared" si="23"/>
        <v>0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</row>
    <row r="19" spans="1:53" ht="12.75">
      <c r="A19" s="193">
        <v>42990</v>
      </c>
      <c r="B19" s="133">
        <v>1</v>
      </c>
      <c r="C19" s="168" t="s">
        <v>117</v>
      </c>
      <c r="D19" s="121"/>
      <c r="E19" s="121"/>
      <c r="F19" s="121"/>
      <c r="G19" s="121"/>
      <c r="H19" s="121"/>
      <c r="I19" s="7"/>
      <c r="J19" s="8">
        <f t="shared" si="10"/>
        <v>0</v>
      </c>
      <c r="K19" s="8">
        <f t="shared" si="0"/>
        <v>0</v>
      </c>
      <c r="L19" s="8">
        <f t="shared" si="1"/>
        <v>2.533333333333333</v>
      </c>
      <c r="M19" s="194" t="str">
        <f t="shared" si="2"/>
        <v>-</v>
      </c>
      <c r="N19" s="195">
        <f t="shared" si="3"/>
        <v>2.533333333333333</v>
      </c>
      <c r="O19" s="356"/>
      <c r="P19" s="357"/>
      <c r="Q19" s="58"/>
      <c r="R19" s="58"/>
      <c r="S19" s="9">
        <f t="shared" si="11"/>
        <v>0</v>
      </c>
      <c r="T19" s="9">
        <f t="shared" si="12"/>
        <v>0</v>
      </c>
      <c r="U19" s="9" t="str">
        <f t="shared" si="13"/>
        <v>00:00</v>
      </c>
      <c r="V19" s="9" t="str">
        <f t="shared" si="14"/>
        <v>00:00</v>
      </c>
      <c r="W19" s="9">
        <f t="shared" si="15"/>
        <v>0</v>
      </c>
      <c r="X19" s="38">
        <f t="shared" si="16"/>
        <v>0</v>
      </c>
      <c r="Y19" s="38">
        <f t="shared" si="17"/>
        <v>0</v>
      </c>
      <c r="Z19" s="10" t="str">
        <f t="shared" si="18"/>
        <v>07:36</v>
      </c>
      <c r="AA19" s="10" t="str">
        <f t="shared" si="19"/>
        <v>00:00</v>
      </c>
      <c r="AB19" s="11">
        <v>0.9166666666666666</v>
      </c>
      <c r="AC19" s="11">
        <v>0.25</v>
      </c>
      <c r="AD19" s="12">
        <f t="shared" si="4"/>
        <v>0</v>
      </c>
      <c r="AE19" s="12">
        <f t="shared" si="5"/>
        <v>0</v>
      </c>
      <c r="AF19" s="12">
        <f t="shared" si="6"/>
        <v>0</v>
      </c>
      <c r="AG19" s="9">
        <v>0.7916666666666666</v>
      </c>
      <c r="AH19" s="9">
        <v>0.9166666666666666</v>
      </c>
      <c r="AI19" s="9" t="str">
        <f t="shared" si="7"/>
        <v>00:00</v>
      </c>
      <c r="AJ19" s="9" t="str">
        <f t="shared" si="8"/>
        <v>00:00</v>
      </c>
      <c r="AK19" s="9" t="str">
        <f t="shared" si="9"/>
        <v>00:00</v>
      </c>
      <c r="AL19" s="125">
        <f t="shared" si="20"/>
        <v>0</v>
      </c>
      <c r="AM19" s="125">
        <f t="shared" si="21"/>
        <v>0</v>
      </c>
      <c r="AN19" s="125">
        <f t="shared" si="22"/>
        <v>0</v>
      </c>
      <c r="AO19" s="125">
        <f t="shared" si="23"/>
        <v>0</v>
      </c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2.75">
      <c r="A20" s="193">
        <v>42991</v>
      </c>
      <c r="B20" s="133">
        <v>1</v>
      </c>
      <c r="C20" s="168" t="s">
        <v>117</v>
      </c>
      <c r="D20" s="121"/>
      <c r="E20" s="121"/>
      <c r="F20" s="121"/>
      <c r="G20" s="121"/>
      <c r="H20" s="121"/>
      <c r="I20" s="7"/>
      <c r="J20" s="8">
        <f t="shared" si="10"/>
        <v>0</v>
      </c>
      <c r="K20" s="8">
        <f t="shared" si="0"/>
        <v>0</v>
      </c>
      <c r="L20" s="8">
        <f t="shared" si="1"/>
        <v>2.8499999999999996</v>
      </c>
      <c r="M20" s="194" t="str">
        <f t="shared" si="2"/>
        <v>-</v>
      </c>
      <c r="N20" s="195">
        <f t="shared" si="3"/>
        <v>2.8499999999999996</v>
      </c>
      <c r="O20" s="356"/>
      <c r="P20" s="357"/>
      <c r="Q20" s="58"/>
      <c r="R20" s="58"/>
      <c r="S20" s="9">
        <f t="shared" si="11"/>
        <v>0</v>
      </c>
      <c r="T20" s="9">
        <f t="shared" si="12"/>
        <v>0</v>
      </c>
      <c r="U20" s="9" t="str">
        <f t="shared" si="13"/>
        <v>00:00</v>
      </c>
      <c r="V20" s="9" t="str">
        <f t="shared" si="14"/>
        <v>00:00</v>
      </c>
      <c r="W20" s="9">
        <f t="shared" si="15"/>
        <v>0</v>
      </c>
      <c r="X20" s="38">
        <f t="shared" si="16"/>
        <v>0</v>
      </c>
      <c r="Y20" s="38">
        <f t="shared" si="17"/>
        <v>0</v>
      </c>
      <c r="Z20" s="10" t="str">
        <f t="shared" si="18"/>
        <v>07:36</v>
      </c>
      <c r="AA20" s="10" t="str">
        <f t="shared" si="19"/>
        <v>00:00</v>
      </c>
      <c r="AB20" s="11">
        <v>0.9166666666666666</v>
      </c>
      <c r="AC20" s="11">
        <v>0.25</v>
      </c>
      <c r="AD20" s="12">
        <f t="shared" si="4"/>
        <v>0</v>
      </c>
      <c r="AE20" s="12">
        <f t="shared" si="5"/>
        <v>0</v>
      </c>
      <c r="AF20" s="12">
        <f t="shared" si="6"/>
        <v>0</v>
      </c>
      <c r="AG20" s="9">
        <v>0.7916666666666666</v>
      </c>
      <c r="AH20" s="9">
        <v>0.9166666666666666</v>
      </c>
      <c r="AI20" s="9" t="str">
        <f t="shared" si="7"/>
        <v>00:00</v>
      </c>
      <c r="AJ20" s="9" t="str">
        <f t="shared" si="8"/>
        <v>00:00</v>
      </c>
      <c r="AK20" s="9" t="str">
        <f t="shared" si="9"/>
        <v>00:00</v>
      </c>
      <c r="AL20" s="125">
        <f t="shared" si="20"/>
        <v>0</v>
      </c>
      <c r="AM20" s="125">
        <f t="shared" si="21"/>
        <v>0</v>
      </c>
      <c r="AN20" s="125">
        <f t="shared" si="22"/>
        <v>0</v>
      </c>
      <c r="AO20" s="125">
        <f t="shared" si="23"/>
        <v>0</v>
      </c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</row>
    <row r="21" spans="1:53" ht="12.75">
      <c r="A21" s="193">
        <v>42992</v>
      </c>
      <c r="B21" s="133">
        <v>1</v>
      </c>
      <c r="C21" s="145" t="s">
        <v>117</v>
      </c>
      <c r="D21" s="121"/>
      <c r="E21" s="121"/>
      <c r="F21" s="121"/>
      <c r="G21" s="121"/>
      <c r="H21" s="121"/>
      <c r="I21" s="7"/>
      <c r="J21" s="8">
        <f t="shared" si="10"/>
        <v>0</v>
      </c>
      <c r="K21" s="8">
        <f t="shared" si="0"/>
        <v>0</v>
      </c>
      <c r="L21" s="8">
        <f t="shared" si="1"/>
        <v>3.166666666666666</v>
      </c>
      <c r="M21" s="194" t="str">
        <f t="shared" si="2"/>
        <v>-</v>
      </c>
      <c r="N21" s="195">
        <f t="shared" si="3"/>
        <v>3.166666666666666</v>
      </c>
      <c r="O21" s="356"/>
      <c r="P21" s="357"/>
      <c r="Q21" s="58"/>
      <c r="R21" s="58"/>
      <c r="S21" s="9">
        <f t="shared" si="11"/>
        <v>0</v>
      </c>
      <c r="T21" s="9">
        <f t="shared" si="12"/>
        <v>0</v>
      </c>
      <c r="U21" s="9" t="str">
        <f t="shared" si="13"/>
        <v>00:00</v>
      </c>
      <c r="V21" s="9" t="str">
        <f t="shared" si="14"/>
        <v>00:00</v>
      </c>
      <c r="W21" s="9">
        <f t="shared" si="15"/>
        <v>0</v>
      </c>
      <c r="X21" s="38">
        <f t="shared" si="16"/>
        <v>0</v>
      </c>
      <c r="Y21" s="38">
        <f t="shared" si="17"/>
        <v>0</v>
      </c>
      <c r="Z21" s="10" t="str">
        <f t="shared" si="18"/>
        <v>07:36</v>
      </c>
      <c r="AA21" s="10" t="str">
        <f t="shared" si="19"/>
        <v>00:00</v>
      </c>
      <c r="AB21" s="11">
        <v>0.9166666666666666</v>
      </c>
      <c r="AC21" s="11">
        <v>0.25</v>
      </c>
      <c r="AD21" s="12">
        <f t="shared" si="4"/>
        <v>0</v>
      </c>
      <c r="AE21" s="12">
        <f t="shared" si="5"/>
        <v>0</v>
      </c>
      <c r="AF21" s="12">
        <f t="shared" si="6"/>
        <v>0</v>
      </c>
      <c r="AG21" s="9">
        <v>0.7916666666666666</v>
      </c>
      <c r="AH21" s="9">
        <v>0.9166666666666666</v>
      </c>
      <c r="AI21" s="9" t="str">
        <f t="shared" si="7"/>
        <v>00:00</v>
      </c>
      <c r="AJ21" s="9" t="str">
        <f t="shared" si="8"/>
        <v>00:00</v>
      </c>
      <c r="AK21" s="9" t="str">
        <f t="shared" si="9"/>
        <v>00:00</v>
      </c>
      <c r="AL21" s="125">
        <f t="shared" si="20"/>
        <v>0</v>
      </c>
      <c r="AM21" s="125">
        <f t="shared" si="21"/>
        <v>0</v>
      </c>
      <c r="AN21" s="125">
        <f t="shared" si="22"/>
        <v>0</v>
      </c>
      <c r="AO21" s="125">
        <f t="shared" si="23"/>
        <v>0</v>
      </c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ht="12.75">
      <c r="A22" s="193">
        <v>42993</v>
      </c>
      <c r="B22" s="133">
        <v>1</v>
      </c>
      <c r="C22" s="145" t="s">
        <v>117</v>
      </c>
      <c r="D22" s="121"/>
      <c r="E22" s="121"/>
      <c r="F22" s="121"/>
      <c r="G22" s="121"/>
      <c r="H22" s="121"/>
      <c r="I22" s="7"/>
      <c r="J22" s="8">
        <f t="shared" si="10"/>
        <v>0</v>
      </c>
      <c r="K22" s="8">
        <f t="shared" si="0"/>
        <v>0</v>
      </c>
      <c r="L22" s="8">
        <f t="shared" si="1"/>
        <v>3.4833333333333325</v>
      </c>
      <c r="M22" s="194" t="str">
        <f t="shared" si="2"/>
        <v>-</v>
      </c>
      <c r="N22" s="195">
        <f t="shared" si="3"/>
        <v>3.4833333333333325</v>
      </c>
      <c r="O22" s="356"/>
      <c r="P22" s="357"/>
      <c r="Q22" s="58"/>
      <c r="R22" s="58"/>
      <c r="S22" s="9">
        <f t="shared" si="11"/>
        <v>0</v>
      </c>
      <c r="T22" s="9">
        <f t="shared" si="12"/>
        <v>0</v>
      </c>
      <c r="U22" s="9" t="str">
        <f t="shared" si="13"/>
        <v>00:00</v>
      </c>
      <c r="V22" s="9" t="str">
        <f t="shared" si="14"/>
        <v>00:00</v>
      </c>
      <c r="W22" s="9">
        <f t="shared" si="15"/>
        <v>0</v>
      </c>
      <c r="X22" s="38">
        <f t="shared" si="16"/>
        <v>0</v>
      </c>
      <c r="Y22" s="38">
        <f t="shared" si="17"/>
        <v>0</v>
      </c>
      <c r="Z22" s="10" t="str">
        <f t="shared" si="18"/>
        <v>07:36</v>
      </c>
      <c r="AA22" s="10" t="str">
        <f t="shared" si="19"/>
        <v>00:00</v>
      </c>
      <c r="AB22" s="11">
        <v>0.9166666666666666</v>
      </c>
      <c r="AC22" s="11">
        <v>0.25</v>
      </c>
      <c r="AD22" s="12">
        <f t="shared" si="4"/>
        <v>0</v>
      </c>
      <c r="AE22" s="12">
        <f t="shared" si="5"/>
        <v>0</v>
      </c>
      <c r="AF22" s="12">
        <f t="shared" si="6"/>
        <v>0</v>
      </c>
      <c r="AG22" s="9">
        <v>0.7916666666666666</v>
      </c>
      <c r="AH22" s="9">
        <v>0.9166666666666666</v>
      </c>
      <c r="AI22" s="9" t="str">
        <f t="shared" si="7"/>
        <v>00:00</v>
      </c>
      <c r="AJ22" s="9" t="str">
        <f t="shared" si="8"/>
        <v>00:00</v>
      </c>
      <c r="AK22" s="9" t="str">
        <f t="shared" si="9"/>
        <v>00:00</v>
      </c>
      <c r="AL22" s="125">
        <f t="shared" si="20"/>
        <v>0</v>
      </c>
      <c r="AM22" s="125">
        <f t="shared" si="21"/>
        <v>0</v>
      </c>
      <c r="AN22" s="125">
        <f t="shared" si="22"/>
        <v>0</v>
      </c>
      <c r="AO22" s="125">
        <f t="shared" si="23"/>
        <v>0</v>
      </c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</row>
    <row r="23" spans="1:53" ht="12.75">
      <c r="A23" s="193">
        <v>42994</v>
      </c>
      <c r="B23" s="133">
        <v>4</v>
      </c>
      <c r="C23" s="168" t="s">
        <v>117</v>
      </c>
      <c r="D23" s="121"/>
      <c r="E23" s="121"/>
      <c r="F23" s="157"/>
      <c r="G23" s="157"/>
      <c r="H23" s="121"/>
      <c r="I23" s="7"/>
      <c r="J23" s="8">
        <f t="shared" si="10"/>
        <v>0</v>
      </c>
      <c r="K23" s="8">
        <f t="shared" si="0"/>
        <v>0</v>
      </c>
      <c r="L23" s="8">
        <f t="shared" si="1"/>
        <v>3.4833333333333325</v>
      </c>
      <c r="M23" s="194" t="str">
        <f t="shared" si="2"/>
        <v>-</v>
      </c>
      <c r="N23" s="195">
        <f t="shared" si="3"/>
        <v>3.4833333333333325</v>
      </c>
      <c r="O23" s="382"/>
      <c r="P23" s="383"/>
      <c r="Q23" s="58"/>
      <c r="R23" s="58"/>
      <c r="S23" s="9">
        <f t="shared" si="11"/>
        <v>0</v>
      </c>
      <c r="T23" s="9">
        <f t="shared" si="12"/>
        <v>0</v>
      </c>
      <c r="U23" s="9">
        <f t="shared" si="13"/>
        <v>0</v>
      </c>
      <c r="V23" s="9" t="str">
        <f t="shared" si="14"/>
        <v>00:00</v>
      </c>
      <c r="W23" s="9">
        <f t="shared" si="15"/>
        <v>0</v>
      </c>
      <c r="X23" s="38">
        <f t="shared" si="16"/>
        <v>0</v>
      </c>
      <c r="Y23" s="38">
        <f t="shared" si="17"/>
        <v>0</v>
      </c>
      <c r="Z23" s="10" t="str">
        <f t="shared" si="18"/>
        <v>00:00</v>
      </c>
      <c r="AA23" s="10" t="str">
        <f t="shared" si="19"/>
        <v>00:00</v>
      </c>
      <c r="AB23" s="11">
        <v>0.9166666666666666</v>
      </c>
      <c r="AC23" s="11">
        <v>0.25</v>
      </c>
      <c r="AD23" s="12">
        <f t="shared" si="4"/>
        <v>0</v>
      </c>
      <c r="AE23" s="12">
        <f t="shared" si="5"/>
        <v>0</v>
      </c>
      <c r="AF23" s="12">
        <f t="shared" si="6"/>
        <v>0</v>
      </c>
      <c r="AG23" s="9">
        <v>0.7916666666666666</v>
      </c>
      <c r="AH23" s="9">
        <v>0.9166666666666666</v>
      </c>
      <c r="AI23" s="9" t="str">
        <f t="shared" si="7"/>
        <v>00:00</v>
      </c>
      <c r="AJ23" s="9" t="str">
        <f t="shared" si="8"/>
        <v>00:00</v>
      </c>
      <c r="AK23" s="9" t="str">
        <f t="shared" si="9"/>
        <v>00:00</v>
      </c>
      <c r="AL23" s="125">
        <f t="shared" si="20"/>
        <v>0</v>
      </c>
      <c r="AM23" s="125">
        <f t="shared" si="21"/>
        <v>0</v>
      </c>
      <c r="AN23" s="125">
        <f t="shared" si="22"/>
        <v>0</v>
      </c>
      <c r="AO23" s="125">
        <f t="shared" si="23"/>
        <v>0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ht="12.75">
      <c r="A24" s="193">
        <v>42995</v>
      </c>
      <c r="B24" s="133">
        <v>4</v>
      </c>
      <c r="C24" s="145" t="s">
        <v>117</v>
      </c>
      <c r="D24" s="121"/>
      <c r="E24" s="121"/>
      <c r="F24" s="157"/>
      <c r="G24" s="157"/>
      <c r="H24" s="121"/>
      <c r="I24" s="7"/>
      <c r="J24" s="8">
        <f t="shared" si="10"/>
        <v>0</v>
      </c>
      <c r="K24" s="8">
        <f t="shared" si="0"/>
        <v>0</v>
      </c>
      <c r="L24" s="8">
        <f t="shared" si="1"/>
        <v>3.4833333333333325</v>
      </c>
      <c r="M24" s="194" t="str">
        <f t="shared" si="2"/>
        <v>-</v>
      </c>
      <c r="N24" s="195">
        <f t="shared" si="3"/>
        <v>3.4833333333333325</v>
      </c>
      <c r="O24" s="382"/>
      <c r="P24" s="357"/>
      <c r="Q24" s="58"/>
      <c r="R24" s="58"/>
      <c r="S24" s="9">
        <f t="shared" si="11"/>
        <v>0</v>
      </c>
      <c r="T24" s="9">
        <f t="shared" si="12"/>
        <v>0</v>
      </c>
      <c r="U24" s="9">
        <f t="shared" si="13"/>
        <v>0</v>
      </c>
      <c r="V24" s="9" t="str">
        <f t="shared" si="14"/>
        <v>00:00</v>
      </c>
      <c r="W24" s="9">
        <f t="shared" si="15"/>
        <v>0</v>
      </c>
      <c r="X24" s="38">
        <f t="shared" si="16"/>
        <v>0</v>
      </c>
      <c r="Y24" s="38">
        <f t="shared" si="17"/>
        <v>0</v>
      </c>
      <c r="Z24" s="10" t="str">
        <f t="shared" si="18"/>
        <v>00:00</v>
      </c>
      <c r="AA24" s="10" t="str">
        <f t="shared" si="19"/>
        <v>00:00</v>
      </c>
      <c r="AB24" s="11">
        <v>0.9166666666666666</v>
      </c>
      <c r="AC24" s="11">
        <v>0.25</v>
      </c>
      <c r="AD24" s="12">
        <f t="shared" si="4"/>
        <v>0</v>
      </c>
      <c r="AE24" s="12">
        <f t="shared" si="5"/>
        <v>0</v>
      </c>
      <c r="AF24" s="12">
        <f t="shared" si="6"/>
        <v>0</v>
      </c>
      <c r="AG24" s="9">
        <v>0.7916666666666666</v>
      </c>
      <c r="AH24" s="9">
        <v>0.9166666666666666</v>
      </c>
      <c r="AI24" s="9" t="str">
        <f t="shared" si="7"/>
        <v>00:00</v>
      </c>
      <c r="AJ24" s="9" t="str">
        <f t="shared" si="8"/>
        <v>00:00</v>
      </c>
      <c r="AK24" s="9" t="str">
        <f t="shared" si="9"/>
        <v>00:00</v>
      </c>
      <c r="AL24" s="125">
        <f t="shared" si="20"/>
        <v>0</v>
      </c>
      <c r="AM24" s="125">
        <f t="shared" si="21"/>
        <v>0</v>
      </c>
      <c r="AN24" s="125">
        <f t="shared" si="22"/>
        <v>0</v>
      </c>
      <c r="AO24" s="125">
        <f t="shared" si="23"/>
        <v>0</v>
      </c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</row>
    <row r="25" spans="1:53" ht="12.75">
      <c r="A25" s="193">
        <v>42996</v>
      </c>
      <c r="B25" s="133">
        <v>1</v>
      </c>
      <c r="C25" s="145" t="s">
        <v>117</v>
      </c>
      <c r="D25" s="121"/>
      <c r="E25" s="121"/>
      <c r="F25" s="121"/>
      <c r="G25" s="121"/>
      <c r="H25" s="121"/>
      <c r="I25" s="7"/>
      <c r="J25" s="8">
        <f t="shared" si="10"/>
        <v>0</v>
      </c>
      <c r="K25" s="8">
        <f t="shared" si="0"/>
        <v>0</v>
      </c>
      <c r="L25" s="8">
        <f t="shared" si="1"/>
        <v>3.799999999999999</v>
      </c>
      <c r="M25" s="194" t="str">
        <f t="shared" si="2"/>
        <v>-</v>
      </c>
      <c r="N25" s="195">
        <f t="shared" si="3"/>
        <v>3.799999999999999</v>
      </c>
      <c r="O25" s="382"/>
      <c r="P25" s="357"/>
      <c r="Q25" s="58"/>
      <c r="R25" s="58"/>
      <c r="S25" s="9">
        <f t="shared" si="11"/>
        <v>0</v>
      </c>
      <c r="T25" s="9">
        <f t="shared" si="12"/>
        <v>0</v>
      </c>
      <c r="U25" s="9" t="str">
        <f t="shared" si="13"/>
        <v>00:00</v>
      </c>
      <c r="V25" s="9" t="str">
        <f t="shared" si="14"/>
        <v>00:00</v>
      </c>
      <c r="W25" s="9">
        <f t="shared" si="15"/>
        <v>0</v>
      </c>
      <c r="X25" s="38">
        <f t="shared" si="16"/>
        <v>0</v>
      </c>
      <c r="Y25" s="38">
        <f t="shared" si="17"/>
        <v>0</v>
      </c>
      <c r="Z25" s="10" t="str">
        <f t="shared" si="18"/>
        <v>07:36</v>
      </c>
      <c r="AA25" s="10" t="str">
        <f t="shared" si="19"/>
        <v>00:00</v>
      </c>
      <c r="AB25" s="11">
        <v>0.9166666666666666</v>
      </c>
      <c r="AC25" s="11">
        <v>0.25</v>
      </c>
      <c r="AD25" s="12">
        <f t="shared" si="4"/>
        <v>0</v>
      </c>
      <c r="AE25" s="12">
        <f t="shared" si="5"/>
        <v>0</v>
      </c>
      <c r="AF25" s="12">
        <f t="shared" si="6"/>
        <v>0</v>
      </c>
      <c r="AG25" s="9">
        <v>0.7916666666666666</v>
      </c>
      <c r="AH25" s="9">
        <v>0.9166666666666666</v>
      </c>
      <c r="AI25" s="9" t="str">
        <f t="shared" si="7"/>
        <v>00:00</v>
      </c>
      <c r="AJ25" s="9" t="str">
        <f t="shared" si="8"/>
        <v>00:00</v>
      </c>
      <c r="AK25" s="9" t="str">
        <f t="shared" si="9"/>
        <v>00:00</v>
      </c>
      <c r="AL25" s="125">
        <f t="shared" si="20"/>
        <v>0</v>
      </c>
      <c r="AM25" s="125">
        <f t="shared" si="21"/>
        <v>0</v>
      </c>
      <c r="AN25" s="125">
        <f t="shared" si="22"/>
        <v>0</v>
      </c>
      <c r="AO25" s="125">
        <f t="shared" si="23"/>
        <v>0</v>
      </c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53" ht="12.75">
      <c r="A26" s="193">
        <v>42997</v>
      </c>
      <c r="B26" s="133">
        <v>1</v>
      </c>
      <c r="C26" s="145" t="s">
        <v>117</v>
      </c>
      <c r="D26" s="121"/>
      <c r="E26" s="121"/>
      <c r="F26" s="121"/>
      <c r="G26" s="121"/>
      <c r="H26" s="121"/>
      <c r="I26" s="7"/>
      <c r="J26" s="8">
        <f t="shared" si="10"/>
        <v>0</v>
      </c>
      <c r="K26" s="8">
        <f t="shared" si="0"/>
        <v>0</v>
      </c>
      <c r="L26" s="8">
        <f t="shared" si="1"/>
        <v>4.116666666666665</v>
      </c>
      <c r="M26" s="194" t="str">
        <f t="shared" si="2"/>
        <v>-</v>
      </c>
      <c r="N26" s="195">
        <f t="shared" si="3"/>
        <v>4.116666666666665</v>
      </c>
      <c r="O26" s="356"/>
      <c r="P26" s="357"/>
      <c r="Q26" s="58"/>
      <c r="R26" s="58"/>
      <c r="S26" s="9">
        <f t="shared" si="11"/>
        <v>0</v>
      </c>
      <c r="T26" s="9">
        <f t="shared" si="12"/>
        <v>0</v>
      </c>
      <c r="U26" s="9" t="str">
        <f t="shared" si="13"/>
        <v>00:00</v>
      </c>
      <c r="V26" s="9" t="str">
        <f t="shared" si="14"/>
        <v>00:00</v>
      </c>
      <c r="W26" s="9">
        <f t="shared" si="15"/>
        <v>0</v>
      </c>
      <c r="X26" s="38">
        <f t="shared" si="16"/>
        <v>0</v>
      </c>
      <c r="Y26" s="38">
        <f t="shared" si="17"/>
        <v>0</v>
      </c>
      <c r="Z26" s="10" t="str">
        <f t="shared" si="18"/>
        <v>07:36</v>
      </c>
      <c r="AA26" s="10" t="str">
        <f t="shared" si="19"/>
        <v>00:00</v>
      </c>
      <c r="AB26" s="11">
        <v>0.9166666666666666</v>
      </c>
      <c r="AC26" s="11">
        <v>0.25</v>
      </c>
      <c r="AD26" s="12">
        <f t="shared" si="4"/>
        <v>0</v>
      </c>
      <c r="AE26" s="12">
        <f t="shared" si="5"/>
        <v>0</v>
      </c>
      <c r="AF26" s="12">
        <f t="shared" si="6"/>
        <v>0</v>
      </c>
      <c r="AG26" s="9">
        <v>0.7916666666666666</v>
      </c>
      <c r="AH26" s="9">
        <v>0.9166666666666666</v>
      </c>
      <c r="AI26" s="9" t="str">
        <f t="shared" si="7"/>
        <v>00:00</v>
      </c>
      <c r="AJ26" s="9" t="str">
        <f t="shared" si="8"/>
        <v>00:00</v>
      </c>
      <c r="AK26" s="9" t="str">
        <f t="shared" si="9"/>
        <v>00:00</v>
      </c>
      <c r="AL26" s="125">
        <f t="shared" si="20"/>
        <v>0</v>
      </c>
      <c r="AM26" s="125">
        <f t="shared" si="21"/>
        <v>0</v>
      </c>
      <c r="AN26" s="125">
        <f t="shared" si="22"/>
        <v>0</v>
      </c>
      <c r="AO26" s="125">
        <f t="shared" si="23"/>
        <v>0</v>
      </c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</row>
    <row r="27" spans="1:53" ht="12.75">
      <c r="A27" s="193">
        <v>42998</v>
      </c>
      <c r="B27" s="133">
        <v>1</v>
      </c>
      <c r="C27" s="145" t="s">
        <v>117</v>
      </c>
      <c r="D27" s="121"/>
      <c r="E27" s="121"/>
      <c r="F27" s="121"/>
      <c r="G27" s="121"/>
      <c r="H27" s="121"/>
      <c r="I27" s="7"/>
      <c r="J27" s="8">
        <f t="shared" si="10"/>
        <v>0</v>
      </c>
      <c r="K27" s="8">
        <f t="shared" si="0"/>
        <v>0</v>
      </c>
      <c r="L27" s="8">
        <f t="shared" si="1"/>
        <v>4.433333333333332</v>
      </c>
      <c r="M27" s="194" t="str">
        <f t="shared" si="2"/>
        <v>-</v>
      </c>
      <c r="N27" s="195">
        <f t="shared" si="3"/>
        <v>4.433333333333332</v>
      </c>
      <c r="O27" s="356"/>
      <c r="P27" s="357"/>
      <c r="Q27" s="58"/>
      <c r="R27" s="58"/>
      <c r="S27" s="9">
        <f t="shared" si="11"/>
        <v>0</v>
      </c>
      <c r="T27" s="9">
        <f t="shared" si="12"/>
        <v>0</v>
      </c>
      <c r="U27" s="9" t="str">
        <f t="shared" si="13"/>
        <v>00:00</v>
      </c>
      <c r="V27" s="9" t="str">
        <f t="shared" si="14"/>
        <v>00:00</v>
      </c>
      <c r="W27" s="9">
        <f t="shared" si="15"/>
        <v>0</v>
      </c>
      <c r="X27" s="38">
        <f t="shared" si="16"/>
        <v>0</v>
      </c>
      <c r="Y27" s="38">
        <f t="shared" si="17"/>
        <v>0</v>
      </c>
      <c r="Z27" s="10" t="str">
        <f t="shared" si="18"/>
        <v>07:36</v>
      </c>
      <c r="AA27" s="10" t="str">
        <f t="shared" si="19"/>
        <v>00:00</v>
      </c>
      <c r="AB27" s="11">
        <v>0.9166666666666666</v>
      </c>
      <c r="AC27" s="11">
        <v>0.25</v>
      </c>
      <c r="AD27" s="12">
        <f t="shared" si="4"/>
        <v>0</v>
      </c>
      <c r="AE27" s="12">
        <f t="shared" si="5"/>
        <v>0</v>
      </c>
      <c r="AF27" s="12">
        <f t="shared" si="6"/>
        <v>0</v>
      </c>
      <c r="AG27" s="9">
        <v>0.7916666666666666</v>
      </c>
      <c r="AH27" s="9">
        <v>0.9166666666666666</v>
      </c>
      <c r="AI27" s="9" t="str">
        <f t="shared" si="7"/>
        <v>00:00</v>
      </c>
      <c r="AJ27" s="9" t="str">
        <f t="shared" si="8"/>
        <v>00:00</v>
      </c>
      <c r="AK27" s="9" t="str">
        <f t="shared" si="9"/>
        <v>00:00</v>
      </c>
      <c r="AL27" s="125">
        <f t="shared" si="20"/>
        <v>0</v>
      </c>
      <c r="AM27" s="125">
        <f t="shared" si="21"/>
        <v>0</v>
      </c>
      <c r="AN27" s="125">
        <f t="shared" si="22"/>
        <v>0</v>
      </c>
      <c r="AO27" s="125">
        <f t="shared" si="23"/>
        <v>0</v>
      </c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ht="12.75">
      <c r="A28" s="193">
        <v>42999</v>
      </c>
      <c r="B28" s="133">
        <v>1</v>
      </c>
      <c r="C28" s="145" t="s">
        <v>117</v>
      </c>
      <c r="D28" s="121"/>
      <c r="E28" s="121"/>
      <c r="F28" s="121"/>
      <c r="G28" s="121"/>
      <c r="H28" s="121"/>
      <c r="I28" s="7"/>
      <c r="J28" s="8">
        <f t="shared" si="10"/>
        <v>0</v>
      </c>
      <c r="K28" s="8">
        <f t="shared" si="0"/>
        <v>0</v>
      </c>
      <c r="L28" s="8">
        <f t="shared" si="1"/>
        <v>4.749999999999998</v>
      </c>
      <c r="M28" s="194" t="str">
        <f t="shared" si="2"/>
        <v>-</v>
      </c>
      <c r="N28" s="195">
        <f t="shared" si="3"/>
        <v>4.749999999999998</v>
      </c>
      <c r="O28" s="382"/>
      <c r="P28" s="357"/>
      <c r="Q28" s="58"/>
      <c r="R28" s="58"/>
      <c r="S28" s="9">
        <f t="shared" si="11"/>
        <v>0</v>
      </c>
      <c r="T28" s="9">
        <f t="shared" si="12"/>
        <v>0</v>
      </c>
      <c r="U28" s="9" t="str">
        <f t="shared" si="13"/>
        <v>00:00</v>
      </c>
      <c r="V28" s="9" t="str">
        <f t="shared" si="14"/>
        <v>00:00</v>
      </c>
      <c r="W28" s="9">
        <f t="shared" si="15"/>
        <v>0</v>
      </c>
      <c r="X28" s="38">
        <f t="shared" si="16"/>
        <v>0</v>
      </c>
      <c r="Y28" s="38">
        <f t="shared" si="17"/>
        <v>0</v>
      </c>
      <c r="Z28" s="10" t="str">
        <f t="shared" si="18"/>
        <v>07:36</v>
      </c>
      <c r="AA28" s="10" t="str">
        <f t="shared" si="19"/>
        <v>00:00</v>
      </c>
      <c r="AB28" s="11">
        <v>0.9166666666666666</v>
      </c>
      <c r="AC28" s="11">
        <v>0.25</v>
      </c>
      <c r="AD28" s="12">
        <f t="shared" si="4"/>
        <v>0</v>
      </c>
      <c r="AE28" s="12">
        <f t="shared" si="5"/>
        <v>0</v>
      </c>
      <c r="AF28" s="12">
        <f t="shared" si="6"/>
        <v>0</v>
      </c>
      <c r="AG28" s="9">
        <v>0.7916666666666666</v>
      </c>
      <c r="AH28" s="9">
        <v>0.9166666666666666</v>
      </c>
      <c r="AI28" s="9" t="str">
        <f t="shared" si="7"/>
        <v>00:00</v>
      </c>
      <c r="AJ28" s="9" t="str">
        <f t="shared" si="8"/>
        <v>00:00</v>
      </c>
      <c r="AK28" s="9" t="str">
        <f t="shared" si="9"/>
        <v>00:00</v>
      </c>
      <c r="AL28" s="125">
        <f t="shared" si="20"/>
        <v>0</v>
      </c>
      <c r="AM28" s="125">
        <f t="shared" si="21"/>
        <v>0</v>
      </c>
      <c r="AN28" s="125">
        <f t="shared" si="22"/>
        <v>0</v>
      </c>
      <c r="AO28" s="125">
        <f t="shared" si="23"/>
        <v>0</v>
      </c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</row>
    <row r="29" spans="1:53" ht="12.75">
      <c r="A29" s="193">
        <v>43000</v>
      </c>
      <c r="B29" s="133">
        <v>1</v>
      </c>
      <c r="C29" s="145" t="s">
        <v>117</v>
      </c>
      <c r="D29" s="121"/>
      <c r="E29" s="121"/>
      <c r="F29" s="121"/>
      <c r="G29" s="121"/>
      <c r="H29" s="121"/>
      <c r="I29" s="7"/>
      <c r="J29" s="8">
        <f t="shared" si="10"/>
        <v>0</v>
      </c>
      <c r="K29" s="8">
        <f t="shared" si="0"/>
        <v>0</v>
      </c>
      <c r="L29" s="8">
        <f t="shared" si="1"/>
        <v>5.066666666666665</v>
      </c>
      <c r="M29" s="194" t="str">
        <f t="shared" si="2"/>
        <v>-</v>
      </c>
      <c r="N29" s="195">
        <f t="shared" si="3"/>
        <v>5.066666666666665</v>
      </c>
      <c r="O29" s="382"/>
      <c r="P29" s="357"/>
      <c r="Q29" s="58"/>
      <c r="R29" s="58"/>
      <c r="S29" s="9">
        <f t="shared" si="11"/>
        <v>0</v>
      </c>
      <c r="T29" s="9">
        <f t="shared" si="12"/>
        <v>0</v>
      </c>
      <c r="U29" s="9" t="str">
        <f t="shared" si="13"/>
        <v>00:00</v>
      </c>
      <c r="V29" s="9" t="str">
        <f t="shared" si="14"/>
        <v>00:00</v>
      </c>
      <c r="W29" s="9">
        <f t="shared" si="15"/>
        <v>0</v>
      </c>
      <c r="X29" s="38">
        <f t="shared" si="16"/>
        <v>0</v>
      </c>
      <c r="Y29" s="38">
        <f t="shared" si="17"/>
        <v>0</v>
      </c>
      <c r="Z29" s="10" t="str">
        <f t="shared" si="18"/>
        <v>07:36</v>
      </c>
      <c r="AA29" s="10" t="str">
        <f t="shared" si="19"/>
        <v>00:00</v>
      </c>
      <c r="AB29" s="11">
        <v>0.9166666666666666</v>
      </c>
      <c r="AC29" s="11">
        <v>0.25</v>
      </c>
      <c r="AD29" s="12">
        <f t="shared" si="4"/>
        <v>0</v>
      </c>
      <c r="AE29" s="12">
        <f t="shared" si="5"/>
        <v>0</v>
      </c>
      <c r="AF29" s="12">
        <f t="shared" si="6"/>
        <v>0</v>
      </c>
      <c r="AG29" s="9">
        <v>0.7916666666666666</v>
      </c>
      <c r="AH29" s="9">
        <v>0.9166666666666666</v>
      </c>
      <c r="AI29" s="9" t="str">
        <f t="shared" si="7"/>
        <v>00:00</v>
      </c>
      <c r="AJ29" s="9" t="str">
        <f t="shared" si="8"/>
        <v>00:00</v>
      </c>
      <c r="AK29" s="9" t="str">
        <f t="shared" si="9"/>
        <v>00:00</v>
      </c>
      <c r="AL29" s="125">
        <f t="shared" si="20"/>
        <v>0</v>
      </c>
      <c r="AM29" s="125">
        <f t="shared" si="21"/>
        <v>0</v>
      </c>
      <c r="AN29" s="125">
        <f t="shared" si="22"/>
        <v>0</v>
      </c>
      <c r="AO29" s="125">
        <f t="shared" si="23"/>
        <v>0</v>
      </c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3" ht="12.75">
      <c r="A30" s="193">
        <v>43001</v>
      </c>
      <c r="B30" s="133">
        <v>4</v>
      </c>
      <c r="C30" s="145" t="s">
        <v>117</v>
      </c>
      <c r="D30" s="121"/>
      <c r="E30" s="121"/>
      <c r="F30" s="157"/>
      <c r="G30" s="157"/>
      <c r="H30" s="121"/>
      <c r="I30" s="7"/>
      <c r="J30" s="8">
        <f t="shared" si="10"/>
        <v>0</v>
      </c>
      <c r="K30" s="8">
        <f t="shared" si="0"/>
        <v>0</v>
      </c>
      <c r="L30" s="8">
        <f t="shared" si="1"/>
        <v>5.066666666666665</v>
      </c>
      <c r="M30" s="194" t="str">
        <f t="shared" si="2"/>
        <v>-</v>
      </c>
      <c r="N30" s="195">
        <f t="shared" si="3"/>
        <v>5.066666666666665</v>
      </c>
      <c r="O30" s="382"/>
      <c r="P30" s="357"/>
      <c r="Q30" s="58"/>
      <c r="R30" s="58"/>
      <c r="S30" s="9">
        <f t="shared" si="11"/>
        <v>0</v>
      </c>
      <c r="T30" s="9">
        <f t="shared" si="12"/>
        <v>0</v>
      </c>
      <c r="U30" s="9">
        <f t="shared" si="13"/>
        <v>0</v>
      </c>
      <c r="V30" s="9" t="str">
        <f t="shared" si="14"/>
        <v>00:00</v>
      </c>
      <c r="W30" s="9">
        <f t="shared" si="15"/>
        <v>0</v>
      </c>
      <c r="X30" s="38">
        <f t="shared" si="16"/>
        <v>0</v>
      </c>
      <c r="Y30" s="38">
        <f t="shared" si="17"/>
        <v>0</v>
      </c>
      <c r="Z30" s="10" t="str">
        <f t="shared" si="18"/>
        <v>00:00</v>
      </c>
      <c r="AA30" s="10" t="str">
        <f t="shared" si="19"/>
        <v>00:00</v>
      </c>
      <c r="AB30" s="11">
        <v>0.9166666666666666</v>
      </c>
      <c r="AC30" s="11">
        <v>0.25</v>
      </c>
      <c r="AD30" s="12">
        <f t="shared" si="4"/>
        <v>0</v>
      </c>
      <c r="AE30" s="12">
        <f t="shared" si="5"/>
        <v>0</v>
      </c>
      <c r="AF30" s="12">
        <f t="shared" si="6"/>
        <v>0</v>
      </c>
      <c r="AG30" s="9">
        <v>0.7916666666666666</v>
      </c>
      <c r="AH30" s="9">
        <v>0.9166666666666666</v>
      </c>
      <c r="AI30" s="9" t="str">
        <f t="shared" si="7"/>
        <v>00:00</v>
      </c>
      <c r="AJ30" s="9" t="str">
        <f t="shared" si="8"/>
        <v>00:00</v>
      </c>
      <c r="AK30" s="9" t="str">
        <f t="shared" si="9"/>
        <v>00:00</v>
      </c>
      <c r="AL30" s="125">
        <f t="shared" si="20"/>
        <v>0</v>
      </c>
      <c r="AM30" s="125">
        <f t="shared" si="21"/>
        <v>0</v>
      </c>
      <c r="AN30" s="125">
        <f t="shared" si="22"/>
        <v>0</v>
      </c>
      <c r="AO30" s="125">
        <f t="shared" si="23"/>
        <v>0</v>
      </c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</row>
    <row r="31" spans="1:53" ht="12.75">
      <c r="A31" s="193">
        <v>43002</v>
      </c>
      <c r="B31" s="133">
        <v>4</v>
      </c>
      <c r="C31" s="145" t="s">
        <v>117</v>
      </c>
      <c r="D31" s="121"/>
      <c r="E31" s="121"/>
      <c r="F31" s="157"/>
      <c r="G31" s="157"/>
      <c r="H31" s="121"/>
      <c r="I31" s="7"/>
      <c r="J31" s="8">
        <f t="shared" si="10"/>
        <v>0</v>
      </c>
      <c r="K31" s="8">
        <f t="shared" si="0"/>
        <v>0</v>
      </c>
      <c r="L31" s="8">
        <f t="shared" si="1"/>
        <v>5.066666666666665</v>
      </c>
      <c r="M31" s="194" t="str">
        <f t="shared" si="2"/>
        <v>-</v>
      </c>
      <c r="N31" s="195">
        <f t="shared" si="3"/>
        <v>5.066666666666665</v>
      </c>
      <c r="O31" s="356"/>
      <c r="P31" s="357"/>
      <c r="Q31" s="58"/>
      <c r="R31" s="58"/>
      <c r="S31" s="9">
        <f t="shared" si="11"/>
        <v>0</v>
      </c>
      <c r="T31" s="9">
        <f t="shared" si="12"/>
        <v>0</v>
      </c>
      <c r="U31" s="9">
        <f t="shared" si="13"/>
        <v>0</v>
      </c>
      <c r="V31" s="9" t="str">
        <f t="shared" si="14"/>
        <v>00:00</v>
      </c>
      <c r="W31" s="9">
        <f t="shared" si="15"/>
        <v>0</v>
      </c>
      <c r="X31" s="38">
        <f t="shared" si="16"/>
        <v>0</v>
      </c>
      <c r="Y31" s="38">
        <f t="shared" si="17"/>
        <v>0</v>
      </c>
      <c r="Z31" s="10" t="str">
        <f t="shared" si="18"/>
        <v>00:00</v>
      </c>
      <c r="AA31" s="10" t="str">
        <f t="shared" si="19"/>
        <v>00:00</v>
      </c>
      <c r="AB31" s="11">
        <v>0.9166666666666666</v>
      </c>
      <c r="AC31" s="11">
        <v>0.25</v>
      </c>
      <c r="AD31" s="12">
        <f t="shared" si="4"/>
        <v>0</v>
      </c>
      <c r="AE31" s="12">
        <f t="shared" si="5"/>
        <v>0</v>
      </c>
      <c r="AF31" s="12">
        <f t="shared" si="6"/>
        <v>0</v>
      </c>
      <c r="AG31" s="9">
        <v>0.7916666666666666</v>
      </c>
      <c r="AH31" s="9">
        <v>0.9166666666666666</v>
      </c>
      <c r="AI31" s="9" t="str">
        <f t="shared" si="7"/>
        <v>00:00</v>
      </c>
      <c r="AJ31" s="9" t="str">
        <f t="shared" si="8"/>
        <v>00:00</v>
      </c>
      <c r="AK31" s="9" t="str">
        <f t="shared" si="9"/>
        <v>00:00</v>
      </c>
      <c r="AL31" s="125">
        <f t="shared" si="20"/>
        <v>0</v>
      </c>
      <c r="AM31" s="125">
        <f t="shared" si="21"/>
        <v>0</v>
      </c>
      <c r="AN31" s="125">
        <f t="shared" si="22"/>
        <v>0</v>
      </c>
      <c r="AO31" s="125">
        <f t="shared" si="23"/>
        <v>0</v>
      </c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ht="12.75">
      <c r="A32" s="193">
        <v>43003</v>
      </c>
      <c r="B32" s="133">
        <v>1</v>
      </c>
      <c r="C32" s="145" t="s">
        <v>117</v>
      </c>
      <c r="D32" s="121"/>
      <c r="E32" s="121"/>
      <c r="F32" s="121"/>
      <c r="G32" s="121"/>
      <c r="H32" s="121"/>
      <c r="I32" s="7"/>
      <c r="J32" s="8">
        <f t="shared" si="10"/>
        <v>0</v>
      </c>
      <c r="K32" s="8">
        <f t="shared" si="0"/>
        <v>0</v>
      </c>
      <c r="L32" s="8">
        <f t="shared" si="1"/>
        <v>5.383333333333331</v>
      </c>
      <c r="M32" s="194" t="str">
        <f t="shared" si="2"/>
        <v>-</v>
      </c>
      <c r="N32" s="195">
        <f t="shared" si="3"/>
        <v>5.383333333333331</v>
      </c>
      <c r="O32" s="356"/>
      <c r="P32" s="357"/>
      <c r="Q32" s="58"/>
      <c r="R32" s="58"/>
      <c r="S32" s="9">
        <f t="shared" si="11"/>
        <v>0</v>
      </c>
      <c r="T32" s="9">
        <f t="shared" si="12"/>
        <v>0</v>
      </c>
      <c r="U32" s="9" t="str">
        <f t="shared" si="13"/>
        <v>00:00</v>
      </c>
      <c r="V32" s="9" t="str">
        <f t="shared" si="14"/>
        <v>00:00</v>
      </c>
      <c r="W32" s="9">
        <f t="shared" si="15"/>
        <v>0</v>
      </c>
      <c r="X32" s="38">
        <f t="shared" si="16"/>
        <v>0</v>
      </c>
      <c r="Y32" s="38">
        <f t="shared" si="17"/>
        <v>0</v>
      </c>
      <c r="Z32" s="10" t="str">
        <f t="shared" si="18"/>
        <v>07:36</v>
      </c>
      <c r="AA32" s="10" t="str">
        <f t="shared" si="19"/>
        <v>00:00</v>
      </c>
      <c r="AB32" s="11">
        <v>0.9166666666666666</v>
      </c>
      <c r="AC32" s="11">
        <v>0.25</v>
      </c>
      <c r="AD32" s="12">
        <f t="shared" si="4"/>
        <v>0</v>
      </c>
      <c r="AE32" s="12">
        <f t="shared" si="5"/>
        <v>0</v>
      </c>
      <c r="AF32" s="12">
        <f t="shared" si="6"/>
        <v>0</v>
      </c>
      <c r="AG32" s="9">
        <v>0.7916666666666666</v>
      </c>
      <c r="AH32" s="9">
        <v>0.9166666666666666</v>
      </c>
      <c r="AI32" s="9" t="str">
        <f t="shared" si="7"/>
        <v>00:00</v>
      </c>
      <c r="AJ32" s="9" t="str">
        <f t="shared" si="8"/>
        <v>00:00</v>
      </c>
      <c r="AK32" s="9" t="str">
        <f t="shared" si="9"/>
        <v>00:00</v>
      </c>
      <c r="AL32" s="125">
        <f t="shared" si="20"/>
        <v>0</v>
      </c>
      <c r="AM32" s="125">
        <f t="shared" si="21"/>
        <v>0</v>
      </c>
      <c r="AN32" s="125">
        <f t="shared" si="22"/>
        <v>0</v>
      </c>
      <c r="AO32" s="125">
        <f t="shared" si="23"/>
        <v>0</v>
      </c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</row>
    <row r="33" spans="1:53" ht="12.75">
      <c r="A33" s="193">
        <v>43004</v>
      </c>
      <c r="B33" s="133">
        <v>1</v>
      </c>
      <c r="C33" s="145" t="s">
        <v>117</v>
      </c>
      <c r="D33" s="121"/>
      <c r="E33" s="121"/>
      <c r="F33" s="121"/>
      <c r="G33" s="121"/>
      <c r="H33" s="121"/>
      <c r="I33" s="7"/>
      <c r="J33" s="8">
        <f t="shared" si="10"/>
        <v>0</v>
      </c>
      <c r="K33" s="8">
        <f t="shared" si="0"/>
        <v>0</v>
      </c>
      <c r="L33" s="8">
        <f t="shared" si="1"/>
        <v>5.6999999999999975</v>
      </c>
      <c r="M33" s="194" t="str">
        <f t="shared" si="2"/>
        <v>-</v>
      </c>
      <c r="N33" s="195">
        <f t="shared" si="3"/>
        <v>5.6999999999999975</v>
      </c>
      <c r="O33" s="356"/>
      <c r="P33" s="357"/>
      <c r="Q33" s="58"/>
      <c r="R33" s="58"/>
      <c r="S33" s="9">
        <f t="shared" si="11"/>
        <v>0</v>
      </c>
      <c r="T33" s="9">
        <f t="shared" si="12"/>
        <v>0</v>
      </c>
      <c r="U33" s="9" t="str">
        <f t="shared" si="13"/>
        <v>00:00</v>
      </c>
      <c r="V33" s="9" t="str">
        <f t="shared" si="14"/>
        <v>00:00</v>
      </c>
      <c r="W33" s="9">
        <f t="shared" si="15"/>
        <v>0</v>
      </c>
      <c r="X33" s="38">
        <f t="shared" si="16"/>
        <v>0</v>
      </c>
      <c r="Y33" s="38">
        <f t="shared" si="17"/>
        <v>0</v>
      </c>
      <c r="Z33" s="10" t="str">
        <f t="shared" si="18"/>
        <v>07:36</v>
      </c>
      <c r="AA33" s="10" t="str">
        <f t="shared" si="19"/>
        <v>00:00</v>
      </c>
      <c r="AB33" s="11">
        <v>0.9166666666666666</v>
      </c>
      <c r="AC33" s="11">
        <v>0.25</v>
      </c>
      <c r="AD33" s="12">
        <f t="shared" si="4"/>
        <v>0</v>
      </c>
      <c r="AE33" s="12">
        <f t="shared" si="5"/>
        <v>0</v>
      </c>
      <c r="AF33" s="12">
        <f t="shared" si="6"/>
        <v>0</v>
      </c>
      <c r="AG33" s="9">
        <v>0.7916666666666666</v>
      </c>
      <c r="AH33" s="9">
        <v>0.9166666666666666</v>
      </c>
      <c r="AI33" s="9" t="str">
        <f t="shared" si="7"/>
        <v>00:00</v>
      </c>
      <c r="AJ33" s="9" t="str">
        <f t="shared" si="8"/>
        <v>00:00</v>
      </c>
      <c r="AK33" s="9" t="str">
        <f t="shared" si="9"/>
        <v>00:00</v>
      </c>
      <c r="AL33" s="125">
        <f t="shared" si="20"/>
        <v>0</v>
      </c>
      <c r="AM33" s="125">
        <f t="shared" si="21"/>
        <v>0</v>
      </c>
      <c r="AN33" s="125">
        <f t="shared" si="22"/>
        <v>0</v>
      </c>
      <c r="AO33" s="125">
        <f t="shared" si="23"/>
        <v>0</v>
      </c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1:53" ht="12.75">
      <c r="A34" s="193">
        <v>43005</v>
      </c>
      <c r="B34" s="133">
        <v>1</v>
      </c>
      <c r="C34" s="145" t="s">
        <v>117</v>
      </c>
      <c r="D34" s="121"/>
      <c r="E34" s="121"/>
      <c r="F34" s="121"/>
      <c r="G34" s="121"/>
      <c r="H34" s="121"/>
      <c r="I34" s="7"/>
      <c r="J34" s="8">
        <f t="shared" si="10"/>
        <v>0</v>
      </c>
      <c r="K34" s="8">
        <f t="shared" si="0"/>
        <v>0</v>
      </c>
      <c r="L34" s="8">
        <f t="shared" si="1"/>
        <v>6.016666666666664</v>
      </c>
      <c r="M34" s="194" t="str">
        <f t="shared" si="2"/>
        <v>-</v>
      </c>
      <c r="N34" s="195">
        <f t="shared" si="3"/>
        <v>6.016666666666664</v>
      </c>
      <c r="O34" s="356"/>
      <c r="P34" s="357"/>
      <c r="Q34" s="58"/>
      <c r="R34" s="58"/>
      <c r="S34" s="9">
        <f t="shared" si="11"/>
        <v>0</v>
      </c>
      <c r="T34" s="9">
        <f t="shared" si="12"/>
        <v>0</v>
      </c>
      <c r="U34" s="9" t="str">
        <f t="shared" si="13"/>
        <v>00:00</v>
      </c>
      <c r="V34" s="9" t="str">
        <f t="shared" si="14"/>
        <v>00:00</v>
      </c>
      <c r="W34" s="9">
        <f t="shared" si="15"/>
        <v>0</v>
      </c>
      <c r="X34" s="38">
        <f t="shared" si="16"/>
        <v>0</v>
      </c>
      <c r="Y34" s="38">
        <f t="shared" si="17"/>
        <v>0</v>
      </c>
      <c r="Z34" s="10" t="str">
        <f t="shared" si="18"/>
        <v>07:36</v>
      </c>
      <c r="AA34" s="10" t="str">
        <f t="shared" si="19"/>
        <v>00:00</v>
      </c>
      <c r="AB34" s="11">
        <v>0.9166666666666666</v>
      </c>
      <c r="AC34" s="11">
        <v>0.25</v>
      </c>
      <c r="AD34" s="12">
        <f t="shared" si="4"/>
        <v>0</v>
      </c>
      <c r="AE34" s="12">
        <f t="shared" si="5"/>
        <v>0</v>
      </c>
      <c r="AF34" s="12">
        <f t="shared" si="6"/>
        <v>0</v>
      </c>
      <c r="AG34" s="9">
        <v>0.7916666666666666</v>
      </c>
      <c r="AH34" s="9">
        <v>0.9166666666666666</v>
      </c>
      <c r="AI34" s="9" t="str">
        <f t="shared" si="7"/>
        <v>00:00</v>
      </c>
      <c r="AJ34" s="9" t="str">
        <f t="shared" si="8"/>
        <v>00:00</v>
      </c>
      <c r="AK34" s="9" t="str">
        <f t="shared" si="9"/>
        <v>00:00</v>
      </c>
      <c r="AL34" s="125">
        <f t="shared" si="20"/>
        <v>0</v>
      </c>
      <c r="AM34" s="125">
        <f t="shared" si="21"/>
        <v>0</v>
      </c>
      <c r="AN34" s="125">
        <f t="shared" si="22"/>
        <v>0</v>
      </c>
      <c r="AO34" s="125">
        <f t="shared" si="23"/>
        <v>0</v>
      </c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</row>
    <row r="35" spans="1:53" ht="12.75">
      <c r="A35" s="193">
        <v>43006</v>
      </c>
      <c r="B35" s="133">
        <v>1</v>
      </c>
      <c r="C35" s="145" t="s">
        <v>117</v>
      </c>
      <c r="D35" s="121"/>
      <c r="E35" s="121"/>
      <c r="F35" s="121"/>
      <c r="G35" s="121"/>
      <c r="H35" s="121"/>
      <c r="I35" s="7"/>
      <c r="J35" s="8">
        <f t="shared" si="10"/>
        <v>0</v>
      </c>
      <c r="K35" s="8">
        <f>SUM(K34,J35)</f>
        <v>0</v>
      </c>
      <c r="L35" s="8">
        <f t="shared" si="1"/>
        <v>6.33333333333333</v>
      </c>
      <c r="M35" s="194" t="str">
        <f>IF(K35&gt;=L35,"+","-")</f>
        <v>-</v>
      </c>
      <c r="N35" s="195">
        <f>IF(K35=L35,"00:00",IF(K35&gt;L35,K35-L35,L35-K35))</f>
        <v>6.33333333333333</v>
      </c>
      <c r="O35" s="356"/>
      <c r="P35" s="357"/>
      <c r="Q35" s="58"/>
      <c r="R35" s="58"/>
      <c r="S35" s="9">
        <f t="shared" si="11"/>
        <v>0</v>
      </c>
      <c r="T35" s="9">
        <f t="shared" si="12"/>
        <v>0</v>
      </c>
      <c r="U35" s="9" t="str">
        <f t="shared" si="13"/>
        <v>00:00</v>
      </c>
      <c r="V35" s="9" t="str">
        <f t="shared" si="14"/>
        <v>00:00</v>
      </c>
      <c r="W35" s="9">
        <f t="shared" si="15"/>
        <v>0</v>
      </c>
      <c r="X35" s="38">
        <f t="shared" si="16"/>
        <v>0</v>
      </c>
      <c r="Y35" s="38">
        <f t="shared" si="17"/>
        <v>0</v>
      </c>
      <c r="Z35" s="10" t="str">
        <f t="shared" si="18"/>
        <v>07:36</v>
      </c>
      <c r="AA35" s="10" t="str">
        <f t="shared" si="19"/>
        <v>00:00</v>
      </c>
      <c r="AB35" s="11">
        <v>0.9166666666666666</v>
      </c>
      <c r="AC35" s="11">
        <v>0.25</v>
      </c>
      <c r="AD35" s="12">
        <f t="shared" si="4"/>
        <v>0</v>
      </c>
      <c r="AE35" s="12">
        <f t="shared" si="5"/>
        <v>0</v>
      </c>
      <c r="AF35" s="12">
        <f t="shared" si="6"/>
        <v>0</v>
      </c>
      <c r="AG35" s="9">
        <v>0.7916666666666666</v>
      </c>
      <c r="AH35" s="9">
        <v>0.9166666666666666</v>
      </c>
      <c r="AI35" s="9" t="str">
        <f t="shared" si="7"/>
        <v>00:00</v>
      </c>
      <c r="AJ35" s="9" t="str">
        <f t="shared" si="8"/>
        <v>00:00</v>
      </c>
      <c r="AK35" s="9" t="str">
        <f t="shared" si="9"/>
        <v>00:00</v>
      </c>
      <c r="AL35" s="125">
        <f>IF(C35="J",E35-D35,IF(E35-D35&lt;zes,E35-D35,IF(E35-D35&lt;vier,E35-D35-dertig,IF(E35-D35&lt;twee,E35-D35-zestig,E35-D35-negentig))))</f>
        <v>0</v>
      </c>
      <c r="AM35" s="125">
        <f>IF(C35="J",G35-F35,IF(G35-F35&lt;zes,G35-F35,IF(G35-F35&lt;vier,G35-F35-dertig,IF(G35-F35&lt;twee,G35-F35-zestig,G35-F35-negentig))))</f>
        <v>0</v>
      </c>
      <c r="AN35" s="125">
        <f>IF(C35="J",I35-H35,IF(I35-H35&lt;zes,I35-H35,IF(I35-H35&lt;vier,I35-H35-dertig,IF(I35-H35&lt;twee,I35-H35-zestig,I35-H35-negentig))))</f>
        <v>0</v>
      </c>
      <c r="AO35" s="125">
        <f>AL35+AM35++AN35+AA35</f>
        <v>0</v>
      </c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1:53" ht="12.75">
      <c r="A36" s="193">
        <v>43007</v>
      </c>
      <c r="B36" s="133">
        <v>1</v>
      </c>
      <c r="C36" s="145" t="s">
        <v>117</v>
      </c>
      <c r="D36" s="121"/>
      <c r="E36" s="121"/>
      <c r="F36" s="121"/>
      <c r="G36" s="121"/>
      <c r="H36" s="121"/>
      <c r="I36" s="7"/>
      <c r="J36" s="8">
        <f t="shared" si="10"/>
        <v>0</v>
      </c>
      <c r="K36" s="8">
        <f>SUM(K35,J36)</f>
        <v>0</v>
      </c>
      <c r="L36" s="8">
        <f t="shared" si="1"/>
        <v>6.649999999999997</v>
      </c>
      <c r="M36" s="194" t="str">
        <f>IF(K36&gt;=L36,"+","-")</f>
        <v>-</v>
      </c>
      <c r="N36" s="195">
        <f>IF(K36=L36,"00:00",IF(K36&gt;L36,K36-L36,L36-K36))</f>
        <v>6.649999999999997</v>
      </c>
      <c r="O36" s="356"/>
      <c r="P36" s="357"/>
      <c r="Q36" s="58"/>
      <c r="R36" s="58"/>
      <c r="S36" s="9">
        <f t="shared" si="11"/>
        <v>0</v>
      </c>
      <c r="T36" s="9">
        <f t="shared" si="12"/>
        <v>0</v>
      </c>
      <c r="U36" s="9" t="str">
        <f t="shared" si="13"/>
        <v>00:00</v>
      </c>
      <c r="V36" s="9" t="str">
        <f t="shared" si="14"/>
        <v>00:00</v>
      </c>
      <c r="W36" s="9">
        <f t="shared" si="15"/>
        <v>0</v>
      </c>
      <c r="X36" s="38">
        <f t="shared" si="16"/>
        <v>0</v>
      </c>
      <c r="Y36" s="38">
        <f t="shared" si="17"/>
        <v>0</v>
      </c>
      <c r="Z36" s="10" t="str">
        <f t="shared" si="18"/>
        <v>07:36</v>
      </c>
      <c r="AA36" s="10" t="str">
        <f t="shared" si="19"/>
        <v>00:00</v>
      </c>
      <c r="AB36" s="11">
        <v>0.9166666666666666</v>
      </c>
      <c r="AC36" s="11">
        <v>0.25</v>
      </c>
      <c r="AD36" s="12">
        <f t="shared" si="4"/>
        <v>0</v>
      </c>
      <c r="AE36" s="12">
        <f t="shared" si="5"/>
        <v>0</v>
      </c>
      <c r="AF36" s="12">
        <f t="shared" si="6"/>
        <v>0</v>
      </c>
      <c r="AG36" s="9">
        <v>0.7916666666666666</v>
      </c>
      <c r="AH36" s="9">
        <v>0.9166666666666666</v>
      </c>
      <c r="AI36" s="9" t="str">
        <f t="shared" si="7"/>
        <v>00:00</v>
      </c>
      <c r="AJ36" s="9" t="str">
        <f t="shared" si="8"/>
        <v>00:00</v>
      </c>
      <c r="AK36" s="9" t="str">
        <f t="shared" si="9"/>
        <v>00:00</v>
      </c>
      <c r="AL36" s="125">
        <f>IF(C36="J",E36-D36,IF(E36-D36&lt;zes,E36-D36,IF(E36-D36&lt;vier,E36-D36-dertig,IF(E36-D36&lt;twee,E36-D36-zestig,E36-D36-negentig))))</f>
        <v>0</v>
      </c>
      <c r="AM36" s="125">
        <f>IF(C36="J",G36-F36,IF(G36-F36&lt;zes,G36-F36,IF(G36-F36&lt;vier,G36-F36-dertig,IF(G36-F36&lt;twee,G36-F36-zestig,G36-F36-negentig))))</f>
        <v>0</v>
      </c>
      <c r="AN36" s="125">
        <f>IF(C36="J",I36-H36,IF(I36-H36&lt;zes,I36-H36,IF(I36-H36&lt;vier,I36-H36-dertig,IF(I36-H36&lt;twee,I36-H36-zestig,I36-H36-negentig))))</f>
        <v>0</v>
      </c>
      <c r="AO36" s="125">
        <f>AL36+AM36++AN36+AA36</f>
        <v>0</v>
      </c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</row>
    <row r="37" spans="1:53" ht="12.75">
      <c r="A37" s="193">
        <v>43008</v>
      </c>
      <c r="B37" s="133">
        <v>4</v>
      </c>
      <c r="C37" s="145" t="s">
        <v>117</v>
      </c>
      <c r="D37" s="121"/>
      <c r="E37" s="121"/>
      <c r="F37" s="157"/>
      <c r="G37" s="157"/>
      <c r="H37" s="121"/>
      <c r="I37" s="7"/>
      <c r="J37" s="8">
        <f t="shared" si="10"/>
        <v>0</v>
      </c>
      <c r="K37" s="8">
        <f>SUM(K36,J37)</f>
        <v>0</v>
      </c>
      <c r="L37" s="8">
        <f t="shared" si="1"/>
        <v>6.649999999999997</v>
      </c>
      <c r="M37" s="194" t="str">
        <f>IF(K37&gt;=L37,"+","-")</f>
        <v>-</v>
      </c>
      <c r="N37" s="195">
        <f>IF(K37=L37,"00:00",IF(K37&gt;L37,K37-L37,L37-K37))</f>
        <v>6.649999999999997</v>
      </c>
      <c r="O37" s="356"/>
      <c r="P37" s="357"/>
      <c r="Q37" s="58"/>
      <c r="R37" s="58"/>
      <c r="S37" s="9">
        <f t="shared" si="11"/>
        <v>0</v>
      </c>
      <c r="T37" s="9">
        <f t="shared" si="12"/>
        <v>0</v>
      </c>
      <c r="U37" s="9">
        <f t="shared" si="13"/>
        <v>0</v>
      </c>
      <c r="V37" s="9" t="str">
        <f t="shared" si="14"/>
        <v>00:00</v>
      </c>
      <c r="W37" s="9">
        <f t="shared" si="15"/>
        <v>0</v>
      </c>
      <c r="X37" s="38">
        <f t="shared" si="16"/>
        <v>0</v>
      </c>
      <c r="Y37" s="38">
        <f t="shared" si="17"/>
        <v>0</v>
      </c>
      <c r="Z37" s="10" t="str">
        <f t="shared" si="18"/>
        <v>00:00</v>
      </c>
      <c r="AA37" s="10" t="str">
        <f t="shared" si="19"/>
        <v>00:00</v>
      </c>
      <c r="AB37" s="11">
        <v>0.9166666666666666</v>
      </c>
      <c r="AC37" s="11">
        <v>0.25</v>
      </c>
      <c r="AD37" s="12">
        <f t="shared" si="4"/>
        <v>0</v>
      </c>
      <c r="AE37" s="12">
        <f t="shared" si="5"/>
        <v>0</v>
      </c>
      <c r="AF37" s="12">
        <f t="shared" si="6"/>
        <v>0</v>
      </c>
      <c r="AG37" s="9">
        <v>0.7916666666666666</v>
      </c>
      <c r="AH37" s="9">
        <v>0.9166666666666666</v>
      </c>
      <c r="AI37" s="9" t="str">
        <f t="shared" si="7"/>
        <v>00:00</v>
      </c>
      <c r="AJ37" s="9" t="str">
        <f t="shared" si="8"/>
        <v>00:00</v>
      </c>
      <c r="AK37" s="9" t="str">
        <f t="shared" si="9"/>
        <v>00:00</v>
      </c>
      <c r="AL37" s="125">
        <f>IF(C37="J",E37-D37,IF(E37-D37&lt;zes,E37-D37,IF(E37-D37&lt;vier,E37-D37-dertig,IF(E37-D37&lt;twee,E37-D37-zestig,E37-D37-negentig))))</f>
        <v>0</v>
      </c>
      <c r="AM37" s="125">
        <f>IF(C37="J",G37-F37,IF(G37-F37&lt;zes,G37-F37,IF(G37-F37&lt;vier,G37-F37-dertig,IF(G37-F37&lt;twee,G37-F37-zestig,G37-F37-negentig))))</f>
        <v>0</v>
      </c>
      <c r="AN37" s="125">
        <f>IF(C37="J",I37-H37,IF(I37-H37&lt;zes,I37-H37,IF(I37-H37&lt;vier,I37-H37-dertig,IF(I37-H37&lt;twee,I37-H37-zestig,I37-H37-negentig))))</f>
        <v>0</v>
      </c>
      <c r="AO37" s="125">
        <f>AL37+AM37++AN37+AA37</f>
        <v>0</v>
      </c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1:53" ht="12.75">
      <c r="A38" s="112"/>
      <c r="B38" s="112"/>
      <c r="C38" s="112"/>
      <c r="D38" s="112"/>
      <c r="E38" s="112"/>
      <c r="F38" s="196"/>
      <c r="G38" s="196"/>
      <c r="H38" s="112"/>
      <c r="I38" s="112"/>
      <c r="J38" s="112"/>
      <c r="K38" s="197" t="s">
        <v>86</v>
      </c>
      <c r="L38" s="198"/>
      <c r="M38" s="199" t="str">
        <f>M37</f>
        <v>-</v>
      </c>
      <c r="N38" s="200">
        <f>N37</f>
        <v>6.649999999999997</v>
      </c>
      <c r="O38" s="112"/>
      <c r="P38" s="112"/>
      <c r="Q38" s="56"/>
      <c r="R38" s="56"/>
      <c r="S38" s="74">
        <f>SUM(S8:S37)</f>
        <v>0</v>
      </c>
      <c r="T38" s="99">
        <f>SUM(T8:T37)</f>
        <v>0</v>
      </c>
      <c r="U38" s="76">
        <f>SUM(U8:U37)</f>
        <v>0</v>
      </c>
      <c r="V38" s="9" t="str">
        <f t="shared" si="14"/>
        <v>00:00</v>
      </c>
      <c r="W38" s="9">
        <f t="shared" si="15"/>
        <v>0</v>
      </c>
      <c r="X38" s="38">
        <f t="shared" si="16"/>
        <v>0</v>
      </c>
      <c r="Y38" s="38">
        <f t="shared" si="17"/>
        <v>0</v>
      </c>
      <c r="Z38" s="10" t="str">
        <f t="shared" si="18"/>
        <v>00:00</v>
      </c>
      <c r="AA38" s="10" t="str">
        <f t="shared" si="19"/>
        <v>00:00</v>
      </c>
      <c r="AB38" s="11">
        <v>0.9166666666666666</v>
      </c>
      <c r="AC38" s="11">
        <v>0.25</v>
      </c>
      <c r="AD38" s="12">
        <f t="shared" si="4"/>
        <v>0</v>
      </c>
      <c r="AE38" s="12">
        <f t="shared" si="5"/>
        <v>0</v>
      </c>
      <c r="AF38" s="12">
        <f t="shared" si="6"/>
        <v>0</v>
      </c>
      <c r="AG38" s="9">
        <v>0.7916666666666666</v>
      </c>
      <c r="AH38" s="9">
        <v>0.9166666666666666</v>
      </c>
      <c r="AI38" s="9" t="str">
        <f t="shared" si="7"/>
        <v>00:00</v>
      </c>
      <c r="AJ38" s="9" t="str">
        <f t="shared" si="8"/>
        <v>00:00</v>
      </c>
      <c r="AK38" s="9" t="str">
        <f t="shared" si="9"/>
        <v>00:00</v>
      </c>
      <c r="AL38" s="125">
        <f>IF(C38="J",E38-D38,IF(E38-D38&lt;zes,E38-D38,IF(E38-D38&lt;vier,E38-D38-dertig,IF(E38-D38&lt;twee,E38-D38-zestig,E38-D38-negentig))))</f>
        <v>0</v>
      </c>
      <c r="AM38" s="125">
        <f>IF(C38="J",G38-F38,IF(G38-F38&lt;zes,G38-F38,IF(G38-F38&lt;vier,G38-F38-dertig,IF(G38-F38&lt;twee,G38-F38-zestig,G38-F38-negentig))))</f>
        <v>0</v>
      </c>
      <c r="AN38" s="125">
        <f>IF(C38="J",I38-H38,IF(I38-H38&lt;zes,I38-H38,IF(I38-H38&lt;vier,I38-H38-dertig,IF(I38-H38&lt;twee,I38-H38-zestig,I38-H38-negentig))))</f>
        <v>0</v>
      </c>
      <c r="AO38" s="125">
        <f>AL38+AM38++AN38+AA38</f>
        <v>0</v>
      </c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</row>
    <row r="39" spans="1:53" ht="12.75">
      <c r="A39" s="112"/>
      <c r="B39" s="112"/>
      <c r="C39" s="112"/>
      <c r="D39" s="112"/>
      <c r="E39" s="112"/>
      <c r="F39" s="196"/>
      <c r="G39" s="196"/>
      <c r="H39" s="112"/>
      <c r="I39" s="112"/>
      <c r="J39" s="112"/>
      <c r="K39" s="175"/>
      <c r="L39" s="175"/>
      <c r="M39" s="201"/>
      <c r="N39" s="202"/>
      <c r="O39" s="112"/>
      <c r="P39" s="112"/>
      <c r="Q39" s="56"/>
      <c r="R39" s="56"/>
      <c r="S39" s="170"/>
      <c r="T39" s="170"/>
      <c r="U39" s="170"/>
      <c r="V39" s="9"/>
      <c r="W39" s="9">
        <f t="shared" si="15"/>
        <v>0</v>
      </c>
      <c r="X39" s="38"/>
      <c r="Y39" s="38"/>
      <c r="Z39" s="10" t="str">
        <f t="shared" si="18"/>
        <v>00:00</v>
      </c>
      <c r="AA39" s="10"/>
      <c r="AB39" s="11"/>
      <c r="AC39" s="11"/>
      <c r="AD39" s="12"/>
      <c r="AE39" s="12"/>
      <c r="AF39" s="12"/>
      <c r="AG39" s="9"/>
      <c r="AH39" s="9"/>
      <c r="AI39" s="9"/>
      <c r="AJ39" s="9"/>
      <c r="AK39" s="9"/>
      <c r="AL39" s="125"/>
      <c r="AM39" s="125"/>
      <c r="AN39" s="125"/>
      <c r="AO39" s="12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1:53" ht="12.75">
      <c r="A40" s="112"/>
      <c r="B40" s="112"/>
      <c r="C40" s="112"/>
      <c r="D40" s="112"/>
      <c r="E40" s="112"/>
      <c r="F40" s="196"/>
      <c r="G40" s="196"/>
      <c r="H40" s="112"/>
      <c r="I40" s="112"/>
      <c r="J40" s="112"/>
      <c r="K40" s="175"/>
      <c r="L40" s="175"/>
      <c r="M40" s="201"/>
      <c r="N40" s="202"/>
      <c r="O40" s="112"/>
      <c r="P40" s="112"/>
      <c r="Q40" s="56"/>
      <c r="R40" s="56"/>
      <c r="S40" s="170"/>
      <c r="T40" s="170"/>
      <c r="U40" s="170"/>
      <c r="V40" s="9"/>
      <c r="W40" s="9">
        <f t="shared" si="15"/>
        <v>0</v>
      </c>
      <c r="X40" s="38"/>
      <c r="Y40" s="38"/>
      <c r="Z40" s="10" t="str">
        <f t="shared" si="18"/>
        <v>00:00</v>
      </c>
      <c r="AA40" s="10"/>
      <c r="AB40" s="11"/>
      <c r="AC40" s="11"/>
      <c r="AD40" s="12"/>
      <c r="AE40" s="12"/>
      <c r="AF40" s="12"/>
      <c r="AG40" s="9"/>
      <c r="AH40" s="9"/>
      <c r="AI40" s="9"/>
      <c r="AJ40" s="9"/>
      <c r="AK40" s="9"/>
      <c r="AL40" s="125"/>
      <c r="AM40" s="125"/>
      <c r="AN40" s="125"/>
      <c r="AO40" s="12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</row>
    <row r="41" spans="1:53" ht="12.75">
      <c r="A41" s="175"/>
      <c r="B41" s="175"/>
      <c r="C41" s="175"/>
      <c r="D41" s="175"/>
      <c r="E41" s="175"/>
      <c r="F41" s="203"/>
      <c r="G41" s="196"/>
      <c r="H41" s="112"/>
      <c r="I41" s="112"/>
      <c r="J41" s="112"/>
      <c r="K41" s="175"/>
      <c r="L41" s="175"/>
      <c r="M41" s="201"/>
      <c r="N41" s="202"/>
      <c r="O41" s="112"/>
      <c r="P41" s="112"/>
      <c r="Q41" s="56"/>
      <c r="R41" s="56"/>
      <c r="S41" s="170"/>
      <c r="T41" s="170"/>
      <c r="U41" s="170"/>
      <c r="V41" s="9"/>
      <c r="W41" s="9">
        <f aca="true" t="shared" si="24" ref="W41:W74">IF(B41=2,"07:36"+W40,IF(B41=3,"03:48"+W40,"00:00"+W40))</f>
        <v>0</v>
      </c>
      <c r="X41" s="38"/>
      <c r="Y41" s="38"/>
      <c r="Z41" s="10" t="str">
        <f t="shared" si="18"/>
        <v>00:00</v>
      </c>
      <c r="AA41" s="10"/>
      <c r="AB41" s="11"/>
      <c r="AC41" s="11"/>
      <c r="AD41" s="12"/>
      <c r="AE41" s="12"/>
      <c r="AF41" s="12"/>
      <c r="AG41" s="9"/>
      <c r="AH41" s="9"/>
      <c r="AI41" s="9"/>
      <c r="AJ41" s="9"/>
      <c r="AK41" s="9"/>
      <c r="AL41" s="125"/>
      <c r="AM41" s="125"/>
      <c r="AN41" s="125"/>
      <c r="AO41" s="12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1:53" ht="12.75">
      <c r="A42" s="175"/>
      <c r="B42" s="175"/>
      <c r="C42" s="175"/>
      <c r="D42" s="175"/>
      <c r="E42" s="175"/>
      <c r="F42" s="203"/>
      <c r="G42" s="196"/>
      <c r="H42" s="112"/>
      <c r="I42" s="112"/>
      <c r="J42" s="112"/>
      <c r="K42" s="175"/>
      <c r="L42" s="175"/>
      <c r="M42" s="201"/>
      <c r="N42" s="202"/>
      <c r="O42" s="112"/>
      <c r="P42" s="112"/>
      <c r="Q42" s="56"/>
      <c r="R42" s="56"/>
      <c r="W42" s="9">
        <f t="shared" si="24"/>
        <v>0</v>
      </c>
      <c r="X42" s="38"/>
      <c r="Y42" s="38"/>
      <c r="Z42" s="10" t="str">
        <f t="shared" si="18"/>
        <v>00:00</v>
      </c>
      <c r="AA42" s="10"/>
      <c r="AB42" s="11"/>
      <c r="AC42" s="11"/>
      <c r="AD42" s="12"/>
      <c r="AE42" s="12"/>
      <c r="AF42" s="12"/>
      <c r="AG42" s="9"/>
      <c r="AH42" s="9"/>
      <c r="AI42" s="9"/>
      <c r="AJ42" s="9"/>
      <c r="AK42" s="9"/>
      <c r="AL42" s="125"/>
      <c r="AM42" s="125"/>
      <c r="AN42" s="125"/>
      <c r="AO42" s="12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</row>
    <row r="43" spans="1:53" ht="12.75">
      <c r="A43" s="204"/>
      <c r="B43" s="169"/>
      <c r="C43" s="175"/>
      <c r="D43" s="181"/>
      <c r="E43" s="181"/>
      <c r="F43" s="203"/>
      <c r="G43" s="196"/>
      <c r="H43" s="112"/>
      <c r="I43" s="112"/>
      <c r="J43" s="112"/>
      <c r="K43" s="112"/>
      <c r="L43" s="112"/>
      <c r="M43" s="112"/>
      <c r="N43" s="112"/>
      <c r="O43" s="112"/>
      <c r="P43" s="112"/>
      <c r="Q43" s="56"/>
      <c r="R43" s="56"/>
      <c r="S43" s="9"/>
      <c r="T43" s="9"/>
      <c r="U43" s="9"/>
      <c r="V43" s="9"/>
      <c r="W43" s="9">
        <f t="shared" si="24"/>
        <v>0</v>
      </c>
      <c r="X43" s="38"/>
      <c r="Y43" s="38"/>
      <c r="Z43" s="10" t="str">
        <f t="shared" si="18"/>
        <v>00:00</v>
      </c>
      <c r="AA43" s="10"/>
      <c r="AB43" s="11"/>
      <c r="AC43" s="11"/>
      <c r="AD43" s="12"/>
      <c r="AE43" s="12"/>
      <c r="AF43" s="12"/>
      <c r="AG43" s="9"/>
      <c r="AH43" s="9"/>
      <c r="AI43" s="9"/>
      <c r="AJ43" s="9"/>
      <c r="AK43" s="9"/>
      <c r="AL43" s="125"/>
      <c r="AM43" s="125"/>
      <c r="AN43" s="125"/>
      <c r="AO43" s="12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</row>
    <row r="44" spans="1:53" ht="12.75">
      <c r="A44" s="205">
        <v>43009</v>
      </c>
      <c r="B44" s="168">
        <v>4</v>
      </c>
      <c r="C44" s="145" t="s">
        <v>117</v>
      </c>
      <c r="D44" s="121"/>
      <c r="E44" s="121"/>
      <c r="F44" s="186"/>
      <c r="G44" s="157"/>
      <c r="H44" s="121"/>
      <c r="I44" s="7"/>
      <c r="J44" s="8">
        <f>AO44</f>
        <v>0</v>
      </c>
      <c r="K44" s="8">
        <f>J44</f>
        <v>0</v>
      </c>
      <c r="L44" s="8">
        <f>Z44+"00:00"</f>
        <v>0</v>
      </c>
      <c r="M44" s="194" t="str">
        <f aca="true" t="shared" si="25" ref="M44:M70">IF(K44&gt;=L44,"+","-")</f>
        <v>+</v>
      </c>
      <c r="N44" s="195" t="str">
        <f aca="true" t="shared" si="26" ref="N44:N70">IF(K44=L44,"00:00",IF(K44&gt;L44,K44-L44,L44-K44))</f>
        <v>00:00</v>
      </c>
      <c r="O44" s="356"/>
      <c r="P44" s="357"/>
      <c r="Q44" s="58"/>
      <c r="R44" s="58"/>
      <c r="S44" s="9">
        <f t="shared" si="11"/>
        <v>0</v>
      </c>
      <c r="T44" s="9">
        <f t="shared" si="12"/>
        <v>0</v>
      </c>
      <c r="U44" s="9">
        <f t="shared" si="13"/>
        <v>0</v>
      </c>
      <c r="V44" s="9" t="str">
        <f t="shared" si="14"/>
        <v>00:00</v>
      </c>
      <c r="W44" s="9">
        <f t="shared" si="24"/>
        <v>0</v>
      </c>
      <c r="X44" s="38">
        <f t="shared" si="16"/>
        <v>0</v>
      </c>
      <c r="Y44" s="38">
        <f t="shared" si="17"/>
        <v>0</v>
      </c>
      <c r="Z44" s="10" t="str">
        <f t="shared" si="18"/>
        <v>00:00</v>
      </c>
      <c r="AA44" s="10" t="str">
        <f t="shared" si="19"/>
        <v>00:00</v>
      </c>
      <c r="AB44" s="11">
        <v>0.9166666666666666</v>
      </c>
      <c r="AC44" s="11">
        <v>0.25</v>
      </c>
      <c r="AD44" s="12">
        <f aca="true" t="shared" si="27" ref="AD44:AD74">IF(D44&lt;AC44,IF(E44&lt;AC44,E44-D44,AC44-D44),"00:00")+IF(E44&gt;AB44,IF(D44&gt;AB44,E44-D44,E44-AB44),"00:00")</f>
        <v>0</v>
      </c>
      <c r="AE44" s="12">
        <f aca="true" t="shared" si="28" ref="AE44:AE74">IF(F44&lt;AC44,IF(G44&lt;AC44,G44-F44,AC44-F44),"00:00")+IF(G44&gt;AB44,IF(F44&gt;AB44,G44-F44,G44-AB44),"00:00")</f>
        <v>0</v>
      </c>
      <c r="AF44" s="12">
        <f aca="true" t="shared" si="29" ref="AF44:AF74">IF(H44&lt;AC44,IF(I44&lt;AC44,I44-H44,AC44-H44),"00:00")+IF(I44&gt;AB44,IF(H44&gt;AB44,I44-H44,I44-AB44),"00:00")</f>
        <v>0</v>
      </c>
      <c r="AG44" s="9">
        <v>0.7916666666666666</v>
      </c>
      <c r="AH44" s="9">
        <v>0.9166666666666666</v>
      </c>
      <c r="AI44" s="9" t="str">
        <f aca="true" t="shared" si="30" ref="AI44:AI74">IF(E44&lt;AG44,"00:00",IF(D44&gt;=AH44,"00:00",(IF(D44&gt;=AG44,IF(E44&lt;AH44,E44-D44,AH44-D44),IF(E44&gt;AH44,AH44-AG44,E44-AG44)))))</f>
        <v>00:00</v>
      </c>
      <c r="AJ44" s="9" t="str">
        <f aca="true" t="shared" si="31" ref="AJ44:AJ74">IF(G44&lt;AG44,"00:00",IF(F44&gt;=AH44,"00:00",(IF(F44&gt;=AG44,IF(G44&lt;AH44,G44-F44,AH44-F44),IF(G44&gt;AH44,AH44-AG44,G44-AG44)))))</f>
        <v>00:00</v>
      </c>
      <c r="AK44" s="9" t="str">
        <f aca="true" t="shared" si="32" ref="AK44:AK74">IF(I44&lt;AG44,"00:00",IF(H44&gt;=AH44,"00:00",(IF(H44&gt;=AG44,IF(I44&lt;AH44,I44-H44,AH44-H44),IF(I44&gt;AH44,AH44-AG44,I44-AG44)))))</f>
        <v>00:00</v>
      </c>
      <c r="AL44" s="125">
        <f t="shared" si="20"/>
        <v>0</v>
      </c>
      <c r="AM44" s="125">
        <f t="shared" si="21"/>
        <v>0</v>
      </c>
      <c r="AN44" s="125">
        <f t="shared" si="22"/>
        <v>0</v>
      </c>
      <c r="AO44" s="125">
        <f t="shared" si="23"/>
        <v>0</v>
      </c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</row>
    <row r="45" spans="1:53" ht="12.75">
      <c r="A45" s="205">
        <v>43010</v>
      </c>
      <c r="B45" s="133">
        <v>1</v>
      </c>
      <c r="C45" s="185" t="s">
        <v>117</v>
      </c>
      <c r="D45" s="121"/>
      <c r="E45" s="121"/>
      <c r="F45" s="121"/>
      <c r="G45" s="121"/>
      <c r="H45" s="121"/>
      <c r="I45" s="7"/>
      <c r="J45" s="8">
        <f aca="true" t="shared" si="33" ref="J45:J74">AO45</f>
        <v>0</v>
      </c>
      <c r="K45" s="8">
        <f aca="true" t="shared" si="34" ref="K45:K70">SUM(K44,J45)</f>
        <v>0</v>
      </c>
      <c r="L45" s="8">
        <f aca="true" t="shared" si="35" ref="L45:L74">SUM(L44+Z45)</f>
        <v>0.31666666666666665</v>
      </c>
      <c r="M45" s="194" t="str">
        <f t="shared" si="25"/>
        <v>-</v>
      </c>
      <c r="N45" s="195">
        <f t="shared" si="26"/>
        <v>0.31666666666666665</v>
      </c>
      <c r="O45" s="356"/>
      <c r="P45" s="357"/>
      <c r="Q45" s="58"/>
      <c r="R45" s="58"/>
      <c r="S45" s="9">
        <f t="shared" si="11"/>
        <v>0</v>
      </c>
      <c r="T45" s="9">
        <f t="shared" si="12"/>
        <v>0</v>
      </c>
      <c r="U45" s="9" t="str">
        <f t="shared" si="13"/>
        <v>00:00</v>
      </c>
      <c r="V45" s="9" t="str">
        <f t="shared" si="14"/>
        <v>00:00</v>
      </c>
      <c r="W45" s="9">
        <f t="shared" si="24"/>
        <v>0</v>
      </c>
      <c r="X45" s="38">
        <f t="shared" si="16"/>
        <v>0</v>
      </c>
      <c r="Y45" s="38">
        <f t="shared" si="17"/>
        <v>0</v>
      </c>
      <c r="Z45" s="10" t="str">
        <f t="shared" si="18"/>
        <v>07:36</v>
      </c>
      <c r="AA45" s="10" t="str">
        <f t="shared" si="19"/>
        <v>00:00</v>
      </c>
      <c r="AB45" s="11">
        <v>0.9166666666666666</v>
      </c>
      <c r="AC45" s="11">
        <v>0.25</v>
      </c>
      <c r="AD45" s="12">
        <f t="shared" si="27"/>
        <v>0</v>
      </c>
      <c r="AE45" s="12">
        <f t="shared" si="28"/>
        <v>0</v>
      </c>
      <c r="AF45" s="12">
        <f t="shared" si="29"/>
        <v>0</v>
      </c>
      <c r="AG45" s="9">
        <v>0.7916666666666666</v>
      </c>
      <c r="AH45" s="9">
        <v>0.9166666666666666</v>
      </c>
      <c r="AI45" s="9" t="str">
        <f t="shared" si="30"/>
        <v>00:00</v>
      </c>
      <c r="AJ45" s="9" t="str">
        <f t="shared" si="31"/>
        <v>00:00</v>
      </c>
      <c r="AK45" s="9" t="str">
        <f t="shared" si="32"/>
        <v>00:00</v>
      </c>
      <c r="AL45" s="125">
        <f t="shared" si="20"/>
        <v>0</v>
      </c>
      <c r="AM45" s="125">
        <f t="shared" si="21"/>
        <v>0</v>
      </c>
      <c r="AN45" s="125">
        <f t="shared" si="22"/>
        <v>0</v>
      </c>
      <c r="AO45" s="125">
        <f t="shared" si="23"/>
        <v>0</v>
      </c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</row>
    <row r="46" spans="1:53" ht="12.75">
      <c r="A46" s="205">
        <v>43011</v>
      </c>
      <c r="B46" s="133">
        <v>1</v>
      </c>
      <c r="C46" s="185" t="s">
        <v>117</v>
      </c>
      <c r="D46" s="121"/>
      <c r="E46" s="121"/>
      <c r="F46" s="121"/>
      <c r="G46" s="121"/>
      <c r="H46" s="121"/>
      <c r="I46" s="7"/>
      <c r="J46" s="8">
        <f t="shared" si="33"/>
        <v>0</v>
      </c>
      <c r="K46" s="8">
        <f t="shared" si="34"/>
        <v>0</v>
      </c>
      <c r="L46" s="8">
        <f t="shared" si="35"/>
        <v>0.6333333333333333</v>
      </c>
      <c r="M46" s="194" t="str">
        <f t="shared" si="25"/>
        <v>-</v>
      </c>
      <c r="N46" s="195">
        <f t="shared" si="26"/>
        <v>0.6333333333333333</v>
      </c>
      <c r="O46" s="356"/>
      <c r="P46" s="357"/>
      <c r="Q46" s="58"/>
      <c r="R46" s="58"/>
      <c r="S46" s="9">
        <f t="shared" si="11"/>
        <v>0</v>
      </c>
      <c r="T46" s="9">
        <f t="shared" si="12"/>
        <v>0</v>
      </c>
      <c r="U46" s="9" t="str">
        <f t="shared" si="13"/>
        <v>00:00</v>
      </c>
      <c r="V46" s="9" t="str">
        <f t="shared" si="14"/>
        <v>00:00</v>
      </c>
      <c r="W46" s="9">
        <f t="shared" si="24"/>
        <v>0</v>
      </c>
      <c r="X46" s="38">
        <f t="shared" si="16"/>
        <v>0</v>
      </c>
      <c r="Y46" s="38">
        <f t="shared" si="17"/>
        <v>0</v>
      </c>
      <c r="Z46" s="10" t="str">
        <f t="shared" si="18"/>
        <v>07:36</v>
      </c>
      <c r="AA46" s="10" t="str">
        <f t="shared" si="19"/>
        <v>00:00</v>
      </c>
      <c r="AB46" s="11">
        <v>0.9166666666666666</v>
      </c>
      <c r="AC46" s="11">
        <v>0.25</v>
      </c>
      <c r="AD46" s="12">
        <f t="shared" si="27"/>
        <v>0</v>
      </c>
      <c r="AE46" s="12">
        <f t="shared" si="28"/>
        <v>0</v>
      </c>
      <c r="AF46" s="12">
        <f t="shared" si="29"/>
        <v>0</v>
      </c>
      <c r="AG46" s="9">
        <v>0.7916666666666666</v>
      </c>
      <c r="AH46" s="9">
        <v>0.9166666666666666</v>
      </c>
      <c r="AI46" s="9" t="str">
        <f t="shared" si="30"/>
        <v>00:00</v>
      </c>
      <c r="AJ46" s="9" t="str">
        <f t="shared" si="31"/>
        <v>00:00</v>
      </c>
      <c r="AK46" s="9" t="str">
        <f t="shared" si="32"/>
        <v>00:00</v>
      </c>
      <c r="AL46" s="125">
        <f t="shared" si="20"/>
        <v>0</v>
      </c>
      <c r="AM46" s="125">
        <f t="shared" si="21"/>
        <v>0</v>
      </c>
      <c r="AN46" s="125">
        <f t="shared" si="22"/>
        <v>0</v>
      </c>
      <c r="AO46" s="125">
        <f t="shared" si="23"/>
        <v>0</v>
      </c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</row>
    <row r="47" spans="1:53" ht="12.75">
      <c r="A47" s="205">
        <v>43012</v>
      </c>
      <c r="B47" s="133">
        <v>1</v>
      </c>
      <c r="C47" s="145" t="s">
        <v>117</v>
      </c>
      <c r="D47" s="121"/>
      <c r="E47" s="121"/>
      <c r="F47" s="121"/>
      <c r="G47" s="121"/>
      <c r="H47" s="121"/>
      <c r="I47" s="7"/>
      <c r="J47" s="8">
        <f t="shared" si="33"/>
        <v>0</v>
      </c>
      <c r="K47" s="8">
        <f t="shared" si="34"/>
        <v>0</v>
      </c>
      <c r="L47" s="8">
        <f t="shared" si="35"/>
        <v>0.95</v>
      </c>
      <c r="M47" s="194" t="str">
        <f t="shared" si="25"/>
        <v>-</v>
      </c>
      <c r="N47" s="195">
        <f t="shared" si="26"/>
        <v>0.95</v>
      </c>
      <c r="O47" s="356"/>
      <c r="P47" s="357"/>
      <c r="Q47" s="58"/>
      <c r="R47" s="58"/>
      <c r="S47" s="9">
        <f t="shared" si="11"/>
        <v>0</v>
      </c>
      <c r="T47" s="9">
        <f t="shared" si="12"/>
        <v>0</v>
      </c>
      <c r="U47" s="9" t="str">
        <f t="shared" si="13"/>
        <v>00:00</v>
      </c>
      <c r="V47" s="9" t="str">
        <f t="shared" si="14"/>
        <v>00:00</v>
      </c>
      <c r="W47" s="9">
        <f t="shared" si="24"/>
        <v>0</v>
      </c>
      <c r="X47" s="38">
        <f t="shared" si="16"/>
        <v>0</v>
      </c>
      <c r="Y47" s="38">
        <f t="shared" si="17"/>
        <v>0</v>
      </c>
      <c r="Z47" s="10" t="str">
        <f t="shared" si="18"/>
        <v>07:36</v>
      </c>
      <c r="AA47" s="10" t="str">
        <f t="shared" si="19"/>
        <v>00:00</v>
      </c>
      <c r="AB47" s="11">
        <v>0.9166666666666666</v>
      </c>
      <c r="AC47" s="11">
        <v>0.25</v>
      </c>
      <c r="AD47" s="12">
        <f t="shared" si="27"/>
        <v>0</v>
      </c>
      <c r="AE47" s="12">
        <f t="shared" si="28"/>
        <v>0</v>
      </c>
      <c r="AF47" s="12">
        <f t="shared" si="29"/>
        <v>0</v>
      </c>
      <c r="AG47" s="9">
        <v>0.7916666666666666</v>
      </c>
      <c r="AH47" s="9">
        <v>0.9166666666666666</v>
      </c>
      <c r="AI47" s="9" t="str">
        <f t="shared" si="30"/>
        <v>00:00</v>
      </c>
      <c r="AJ47" s="9" t="str">
        <f t="shared" si="31"/>
        <v>00:00</v>
      </c>
      <c r="AK47" s="9" t="str">
        <f t="shared" si="32"/>
        <v>00:00</v>
      </c>
      <c r="AL47" s="125">
        <f t="shared" si="20"/>
        <v>0</v>
      </c>
      <c r="AM47" s="125">
        <f t="shared" si="21"/>
        <v>0</v>
      </c>
      <c r="AN47" s="125">
        <f t="shared" si="22"/>
        <v>0</v>
      </c>
      <c r="AO47" s="125">
        <f t="shared" si="23"/>
        <v>0</v>
      </c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</row>
    <row r="48" spans="1:53" ht="12.75">
      <c r="A48" s="205">
        <v>43013</v>
      </c>
      <c r="B48" s="133">
        <v>1</v>
      </c>
      <c r="C48" s="145" t="s">
        <v>117</v>
      </c>
      <c r="D48" s="121"/>
      <c r="E48" s="121"/>
      <c r="F48" s="121"/>
      <c r="G48" s="121"/>
      <c r="H48" s="121"/>
      <c r="I48" s="7"/>
      <c r="J48" s="8">
        <f t="shared" si="33"/>
        <v>0</v>
      </c>
      <c r="K48" s="8">
        <f t="shared" si="34"/>
        <v>0</v>
      </c>
      <c r="L48" s="8">
        <f t="shared" si="35"/>
        <v>1.2666666666666666</v>
      </c>
      <c r="M48" s="194" t="str">
        <f t="shared" si="25"/>
        <v>-</v>
      </c>
      <c r="N48" s="195">
        <f t="shared" si="26"/>
        <v>1.2666666666666666</v>
      </c>
      <c r="O48" s="356"/>
      <c r="P48" s="357"/>
      <c r="Q48" s="58"/>
      <c r="R48" s="58"/>
      <c r="S48" s="9">
        <f t="shared" si="11"/>
        <v>0</v>
      </c>
      <c r="T48" s="9">
        <f t="shared" si="12"/>
        <v>0</v>
      </c>
      <c r="U48" s="9" t="str">
        <f t="shared" si="13"/>
        <v>00:00</v>
      </c>
      <c r="V48" s="9" t="str">
        <f t="shared" si="14"/>
        <v>00:00</v>
      </c>
      <c r="W48" s="9">
        <f t="shared" si="24"/>
        <v>0</v>
      </c>
      <c r="X48" s="38">
        <f t="shared" si="16"/>
        <v>0</v>
      </c>
      <c r="Y48" s="38">
        <f t="shared" si="17"/>
        <v>0</v>
      </c>
      <c r="Z48" s="10" t="str">
        <f t="shared" si="18"/>
        <v>07:36</v>
      </c>
      <c r="AA48" s="10" t="str">
        <f t="shared" si="19"/>
        <v>00:00</v>
      </c>
      <c r="AB48" s="11">
        <v>0.9166666666666666</v>
      </c>
      <c r="AC48" s="11">
        <v>0.25</v>
      </c>
      <c r="AD48" s="12">
        <f t="shared" si="27"/>
        <v>0</v>
      </c>
      <c r="AE48" s="12">
        <f t="shared" si="28"/>
        <v>0</v>
      </c>
      <c r="AF48" s="12">
        <f t="shared" si="29"/>
        <v>0</v>
      </c>
      <c r="AG48" s="9">
        <v>0.7916666666666666</v>
      </c>
      <c r="AH48" s="9">
        <v>0.9166666666666666</v>
      </c>
      <c r="AI48" s="9" t="str">
        <f t="shared" si="30"/>
        <v>00:00</v>
      </c>
      <c r="AJ48" s="9" t="str">
        <f t="shared" si="31"/>
        <v>00:00</v>
      </c>
      <c r="AK48" s="9" t="str">
        <f t="shared" si="32"/>
        <v>00:00</v>
      </c>
      <c r="AL48" s="125">
        <f t="shared" si="20"/>
        <v>0</v>
      </c>
      <c r="AM48" s="125">
        <f t="shared" si="21"/>
        <v>0</v>
      </c>
      <c r="AN48" s="125">
        <f t="shared" si="22"/>
        <v>0</v>
      </c>
      <c r="AO48" s="125">
        <f t="shared" si="23"/>
        <v>0</v>
      </c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</row>
    <row r="49" spans="1:53" ht="12.75">
      <c r="A49" s="205">
        <v>43014</v>
      </c>
      <c r="B49" s="133">
        <v>1</v>
      </c>
      <c r="C49" s="145" t="s">
        <v>117</v>
      </c>
      <c r="D49" s="121"/>
      <c r="E49" s="121"/>
      <c r="F49" s="121"/>
      <c r="G49" s="121"/>
      <c r="H49" s="121"/>
      <c r="I49" s="7"/>
      <c r="J49" s="8">
        <f t="shared" si="33"/>
        <v>0</v>
      </c>
      <c r="K49" s="8">
        <f t="shared" si="34"/>
        <v>0</v>
      </c>
      <c r="L49" s="8">
        <f t="shared" si="35"/>
        <v>1.5833333333333333</v>
      </c>
      <c r="M49" s="194" t="str">
        <f t="shared" si="25"/>
        <v>-</v>
      </c>
      <c r="N49" s="195">
        <f t="shared" si="26"/>
        <v>1.5833333333333333</v>
      </c>
      <c r="O49" s="356"/>
      <c r="P49" s="357"/>
      <c r="Q49" s="58"/>
      <c r="R49" s="58"/>
      <c r="S49" s="9">
        <f t="shared" si="11"/>
        <v>0</v>
      </c>
      <c r="T49" s="9">
        <f t="shared" si="12"/>
        <v>0</v>
      </c>
      <c r="U49" s="9" t="str">
        <f t="shared" si="13"/>
        <v>00:00</v>
      </c>
      <c r="V49" s="9" t="str">
        <f t="shared" si="14"/>
        <v>00:00</v>
      </c>
      <c r="W49" s="9">
        <f t="shared" si="24"/>
        <v>0</v>
      </c>
      <c r="X49" s="38">
        <f t="shared" si="16"/>
        <v>0</v>
      </c>
      <c r="Y49" s="38">
        <f t="shared" si="17"/>
        <v>0</v>
      </c>
      <c r="Z49" s="10" t="str">
        <f t="shared" si="18"/>
        <v>07:36</v>
      </c>
      <c r="AA49" s="10" t="str">
        <f t="shared" si="19"/>
        <v>00:00</v>
      </c>
      <c r="AB49" s="11">
        <v>0.9166666666666666</v>
      </c>
      <c r="AC49" s="11">
        <v>0.25</v>
      </c>
      <c r="AD49" s="12">
        <f t="shared" si="27"/>
        <v>0</v>
      </c>
      <c r="AE49" s="12">
        <f t="shared" si="28"/>
        <v>0</v>
      </c>
      <c r="AF49" s="12">
        <f t="shared" si="29"/>
        <v>0</v>
      </c>
      <c r="AG49" s="9">
        <v>0.7916666666666666</v>
      </c>
      <c r="AH49" s="9">
        <v>0.9166666666666666</v>
      </c>
      <c r="AI49" s="9" t="str">
        <f t="shared" si="30"/>
        <v>00:00</v>
      </c>
      <c r="AJ49" s="9" t="str">
        <f t="shared" si="31"/>
        <v>00:00</v>
      </c>
      <c r="AK49" s="9" t="str">
        <f t="shared" si="32"/>
        <v>00:00</v>
      </c>
      <c r="AL49" s="125">
        <f t="shared" si="20"/>
        <v>0</v>
      </c>
      <c r="AM49" s="125">
        <f t="shared" si="21"/>
        <v>0</v>
      </c>
      <c r="AN49" s="125">
        <f t="shared" si="22"/>
        <v>0</v>
      </c>
      <c r="AO49" s="125">
        <f t="shared" si="23"/>
        <v>0</v>
      </c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</row>
    <row r="50" spans="1:53" ht="12.75">
      <c r="A50" s="205">
        <v>43015</v>
      </c>
      <c r="B50" s="133">
        <v>4</v>
      </c>
      <c r="C50" s="145" t="s">
        <v>117</v>
      </c>
      <c r="D50" s="121"/>
      <c r="E50" s="121"/>
      <c r="F50" s="157"/>
      <c r="G50" s="157"/>
      <c r="H50" s="121"/>
      <c r="I50" s="7"/>
      <c r="J50" s="8">
        <f t="shared" si="33"/>
        <v>0</v>
      </c>
      <c r="K50" s="8">
        <f t="shared" si="34"/>
        <v>0</v>
      </c>
      <c r="L50" s="8">
        <f t="shared" si="35"/>
        <v>1.5833333333333333</v>
      </c>
      <c r="M50" s="194" t="str">
        <f t="shared" si="25"/>
        <v>-</v>
      </c>
      <c r="N50" s="195">
        <f t="shared" si="26"/>
        <v>1.5833333333333333</v>
      </c>
      <c r="O50" s="382"/>
      <c r="P50" s="357"/>
      <c r="Q50" s="58"/>
      <c r="R50" s="58"/>
      <c r="S50" s="9">
        <f t="shared" si="11"/>
        <v>0</v>
      </c>
      <c r="T50" s="9">
        <f t="shared" si="12"/>
        <v>0</v>
      </c>
      <c r="U50" s="9">
        <f t="shared" si="13"/>
        <v>0</v>
      </c>
      <c r="V50" s="9" t="str">
        <f t="shared" si="14"/>
        <v>00:00</v>
      </c>
      <c r="W50" s="9">
        <f t="shared" si="24"/>
        <v>0</v>
      </c>
      <c r="X50" s="38">
        <f t="shared" si="16"/>
        <v>0</v>
      </c>
      <c r="Y50" s="38">
        <f t="shared" si="17"/>
        <v>0</v>
      </c>
      <c r="Z50" s="10" t="str">
        <f t="shared" si="18"/>
        <v>00:00</v>
      </c>
      <c r="AA50" s="10" t="str">
        <f t="shared" si="19"/>
        <v>00:00</v>
      </c>
      <c r="AB50" s="11">
        <v>0.9166666666666666</v>
      </c>
      <c r="AC50" s="11">
        <v>0.25</v>
      </c>
      <c r="AD50" s="12">
        <f t="shared" si="27"/>
        <v>0</v>
      </c>
      <c r="AE50" s="12">
        <f t="shared" si="28"/>
        <v>0</v>
      </c>
      <c r="AF50" s="12">
        <f t="shared" si="29"/>
        <v>0</v>
      </c>
      <c r="AG50" s="9">
        <v>0.7916666666666666</v>
      </c>
      <c r="AH50" s="9">
        <v>0.9166666666666666</v>
      </c>
      <c r="AI50" s="9" t="str">
        <f t="shared" si="30"/>
        <v>00:00</v>
      </c>
      <c r="AJ50" s="9" t="str">
        <f t="shared" si="31"/>
        <v>00:00</v>
      </c>
      <c r="AK50" s="9" t="str">
        <f t="shared" si="32"/>
        <v>00:00</v>
      </c>
      <c r="AL50" s="125">
        <f t="shared" si="20"/>
        <v>0</v>
      </c>
      <c r="AM50" s="125">
        <f t="shared" si="21"/>
        <v>0</v>
      </c>
      <c r="AN50" s="125">
        <f t="shared" si="22"/>
        <v>0</v>
      </c>
      <c r="AO50" s="125">
        <f t="shared" si="23"/>
        <v>0</v>
      </c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</row>
    <row r="51" spans="1:53" ht="12.75">
      <c r="A51" s="205">
        <v>43016</v>
      </c>
      <c r="B51" s="168">
        <v>4</v>
      </c>
      <c r="C51" s="145" t="s">
        <v>117</v>
      </c>
      <c r="D51" s="121"/>
      <c r="E51" s="121"/>
      <c r="F51" s="157"/>
      <c r="G51" s="157"/>
      <c r="H51" s="121"/>
      <c r="I51" s="7"/>
      <c r="J51" s="8">
        <f t="shared" si="33"/>
        <v>0</v>
      </c>
      <c r="K51" s="8">
        <f t="shared" si="34"/>
        <v>0</v>
      </c>
      <c r="L51" s="8">
        <f t="shared" si="35"/>
        <v>1.5833333333333333</v>
      </c>
      <c r="M51" s="194" t="str">
        <f t="shared" si="25"/>
        <v>-</v>
      </c>
      <c r="N51" s="195">
        <f t="shared" si="26"/>
        <v>1.5833333333333333</v>
      </c>
      <c r="O51" s="356"/>
      <c r="P51" s="357"/>
      <c r="Q51" s="58"/>
      <c r="R51" s="58"/>
      <c r="S51" s="9">
        <f t="shared" si="11"/>
        <v>0</v>
      </c>
      <c r="T51" s="9">
        <f t="shared" si="12"/>
        <v>0</v>
      </c>
      <c r="U51" s="9">
        <f t="shared" si="13"/>
        <v>0</v>
      </c>
      <c r="V51" s="9" t="str">
        <f t="shared" si="14"/>
        <v>00:00</v>
      </c>
      <c r="W51" s="9">
        <f t="shared" si="24"/>
        <v>0</v>
      </c>
      <c r="X51" s="38">
        <f t="shared" si="16"/>
        <v>0</v>
      </c>
      <c r="Y51" s="38">
        <f t="shared" si="17"/>
        <v>0</v>
      </c>
      <c r="Z51" s="10" t="str">
        <f t="shared" si="18"/>
        <v>00:00</v>
      </c>
      <c r="AA51" s="10" t="str">
        <f t="shared" si="19"/>
        <v>00:00</v>
      </c>
      <c r="AB51" s="11">
        <v>0.9166666666666666</v>
      </c>
      <c r="AC51" s="11">
        <v>0.25</v>
      </c>
      <c r="AD51" s="12">
        <f t="shared" si="27"/>
        <v>0</v>
      </c>
      <c r="AE51" s="12">
        <f t="shared" si="28"/>
        <v>0</v>
      </c>
      <c r="AF51" s="12">
        <f t="shared" si="29"/>
        <v>0</v>
      </c>
      <c r="AG51" s="9">
        <v>0.7916666666666666</v>
      </c>
      <c r="AH51" s="9">
        <v>0.9166666666666666</v>
      </c>
      <c r="AI51" s="9" t="str">
        <f t="shared" si="30"/>
        <v>00:00</v>
      </c>
      <c r="AJ51" s="9" t="str">
        <f t="shared" si="31"/>
        <v>00:00</v>
      </c>
      <c r="AK51" s="9" t="str">
        <f t="shared" si="32"/>
        <v>00:00</v>
      </c>
      <c r="AL51" s="125">
        <f t="shared" si="20"/>
        <v>0</v>
      </c>
      <c r="AM51" s="125">
        <f t="shared" si="21"/>
        <v>0</v>
      </c>
      <c r="AN51" s="125">
        <f t="shared" si="22"/>
        <v>0</v>
      </c>
      <c r="AO51" s="125">
        <f t="shared" si="23"/>
        <v>0</v>
      </c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</row>
    <row r="52" spans="1:53" ht="12.75">
      <c r="A52" s="205">
        <v>43017</v>
      </c>
      <c r="B52" s="133">
        <v>1</v>
      </c>
      <c r="C52" s="145" t="s">
        <v>117</v>
      </c>
      <c r="D52" s="121"/>
      <c r="E52" s="121"/>
      <c r="F52" s="121"/>
      <c r="G52" s="121"/>
      <c r="H52" s="121"/>
      <c r="I52" s="7"/>
      <c r="J52" s="8">
        <f t="shared" si="33"/>
        <v>0</v>
      </c>
      <c r="K52" s="8">
        <f t="shared" si="34"/>
        <v>0</v>
      </c>
      <c r="L52" s="8">
        <f t="shared" si="35"/>
        <v>1.9</v>
      </c>
      <c r="M52" s="194" t="str">
        <f t="shared" si="25"/>
        <v>-</v>
      </c>
      <c r="N52" s="195">
        <f t="shared" si="26"/>
        <v>1.9</v>
      </c>
      <c r="O52" s="356"/>
      <c r="P52" s="357"/>
      <c r="Q52" s="58"/>
      <c r="R52" s="58"/>
      <c r="S52" s="9">
        <f t="shared" si="11"/>
        <v>0</v>
      </c>
      <c r="T52" s="9">
        <f t="shared" si="12"/>
        <v>0</v>
      </c>
      <c r="U52" s="9" t="str">
        <f t="shared" si="13"/>
        <v>00:00</v>
      </c>
      <c r="V52" s="9" t="str">
        <f t="shared" si="14"/>
        <v>00:00</v>
      </c>
      <c r="W52" s="9">
        <f t="shared" si="24"/>
        <v>0</v>
      </c>
      <c r="X52" s="38">
        <f t="shared" si="16"/>
        <v>0</v>
      </c>
      <c r="Y52" s="38">
        <f t="shared" si="17"/>
        <v>0</v>
      </c>
      <c r="Z52" s="10" t="str">
        <f t="shared" si="18"/>
        <v>07:36</v>
      </c>
      <c r="AA52" s="10" t="str">
        <f t="shared" si="19"/>
        <v>00:00</v>
      </c>
      <c r="AB52" s="11">
        <v>0.9166666666666666</v>
      </c>
      <c r="AC52" s="11">
        <v>0.25</v>
      </c>
      <c r="AD52" s="12">
        <f t="shared" si="27"/>
        <v>0</v>
      </c>
      <c r="AE52" s="12">
        <f t="shared" si="28"/>
        <v>0</v>
      </c>
      <c r="AF52" s="12">
        <f t="shared" si="29"/>
        <v>0</v>
      </c>
      <c r="AG52" s="9">
        <v>0.7916666666666666</v>
      </c>
      <c r="AH52" s="9">
        <v>0.9166666666666666</v>
      </c>
      <c r="AI52" s="9" t="str">
        <f t="shared" si="30"/>
        <v>00:00</v>
      </c>
      <c r="AJ52" s="9" t="str">
        <f t="shared" si="31"/>
        <v>00:00</v>
      </c>
      <c r="AK52" s="9" t="str">
        <f t="shared" si="32"/>
        <v>00:00</v>
      </c>
      <c r="AL52" s="125">
        <f t="shared" si="20"/>
        <v>0</v>
      </c>
      <c r="AM52" s="125">
        <f t="shared" si="21"/>
        <v>0</v>
      </c>
      <c r="AN52" s="125">
        <f t="shared" si="22"/>
        <v>0</v>
      </c>
      <c r="AO52" s="125">
        <f t="shared" si="23"/>
        <v>0</v>
      </c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</row>
    <row r="53" spans="1:53" ht="12.75">
      <c r="A53" s="205">
        <v>43018</v>
      </c>
      <c r="B53" s="133">
        <v>1</v>
      </c>
      <c r="C53" s="145" t="s">
        <v>117</v>
      </c>
      <c r="D53" s="121"/>
      <c r="E53" s="121"/>
      <c r="F53" s="121"/>
      <c r="G53" s="121"/>
      <c r="H53" s="121"/>
      <c r="I53" s="7"/>
      <c r="J53" s="8">
        <f t="shared" si="33"/>
        <v>0</v>
      </c>
      <c r="K53" s="8">
        <f t="shared" si="34"/>
        <v>0</v>
      </c>
      <c r="L53" s="8">
        <f t="shared" si="35"/>
        <v>2.216666666666667</v>
      </c>
      <c r="M53" s="194" t="str">
        <f t="shared" si="25"/>
        <v>-</v>
      </c>
      <c r="N53" s="195">
        <f t="shared" si="26"/>
        <v>2.216666666666667</v>
      </c>
      <c r="O53" s="356"/>
      <c r="P53" s="357"/>
      <c r="Q53" s="58"/>
      <c r="R53" s="58"/>
      <c r="S53" s="9">
        <f t="shared" si="11"/>
        <v>0</v>
      </c>
      <c r="T53" s="9">
        <f t="shared" si="12"/>
        <v>0</v>
      </c>
      <c r="U53" s="9" t="str">
        <f t="shared" si="13"/>
        <v>00:00</v>
      </c>
      <c r="V53" s="9" t="str">
        <f t="shared" si="14"/>
        <v>00:00</v>
      </c>
      <c r="W53" s="9">
        <f t="shared" si="24"/>
        <v>0</v>
      </c>
      <c r="X53" s="38">
        <f t="shared" si="16"/>
        <v>0</v>
      </c>
      <c r="Y53" s="38">
        <f t="shared" si="17"/>
        <v>0</v>
      </c>
      <c r="Z53" s="10" t="str">
        <f t="shared" si="18"/>
        <v>07:36</v>
      </c>
      <c r="AA53" s="10" t="str">
        <f t="shared" si="19"/>
        <v>00:00</v>
      </c>
      <c r="AB53" s="11">
        <v>0.9166666666666666</v>
      </c>
      <c r="AC53" s="11">
        <v>0.25</v>
      </c>
      <c r="AD53" s="12">
        <f t="shared" si="27"/>
        <v>0</v>
      </c>
      <c r="AE53" s="12">
        <f t="shared" si="28"/>
        <v>0</v>
      </c>
      <c r="AF53" s="12">
        <f t="shared" si="29"/>
        <v>0</v>
      </c>
      <c r="AG53" s="9">
        <v>0.7916666666666666</v>
      </c>
      <c r="AH53" s="9">
        <v>0.9166666666666666</v>
      </c>
      <c r="AI53" s="9" t="str">
        <f t="shared" si="30"/>
        <v>00:00</v>
      </c>
      <c r="AJ53" s="9" t="str">
        <f t="shared" si="31"/>
        <v>00:00</v>
      </c>
      <c r="AK53" s="9" t="str">
        <f t="shared" si="32"/>
        <v>00:00</v>
      </c>
      <c r="AL53" s="125">
        <f t="shared" si="20"/>
        <v>0</v>
      </c>
      <c r="AM53" s="125">
        <f t="shared" si="21"/>
        <v>0</v>
      </c>
      <c r="AN53" s="125">
        <f t="shared" si="22"/>
        <v>0</v>
      </c>
      <c r="AO53" s="125">
        <f t="shared" si="23"/>
        <v>0</v>
      </c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</row>
    <row r="54" spans="1:53" ht="12.75">
      <c r="A54" s="205">
        <v>43019</v>
      </c>
      <c r="B54" s="133">
        <v>1</v>
      </c>
      <c r="C54" s="145" t="s">
        <v>150</v>
      </c>
      <c r="D54" s="121"/>
      <c r="E54" s="121"/>
      <c r="F54" s="121"/>
      <c r="G54" s="121"/>
      <c r="H54" s="121"/>
      <c r="I54" s="7"/>
      <c r="J54" s="8">
        <f t="shared" si="33"/>
        <v>0</v>
      </c>
      <c r="K54" s="8">
        <f t="shared" si="34"/>
        <v>0</v>
      </c>
      <c r="L54" s="8">
        <f t="shared" si="35"/>
        <v>2.533333333333333</v>
      </c>
      <c r="M54" s="194" t="str">
        <f t="shared" si="25"/>
        <v>-</v>
      </c>
      <c r="N54" s="195">
        <f t="shared" si="26"/>
        <v>2.533333333333333</v>
      </c>
      <c r="O54" s="356"/>
      <c r="P54" s="357"/>
      <c r="Q54" s="58"/>
      <c r="R54" s="58"/>
      <c r="S54" s="9">
        <f t="shared" si="11"/>
        <v>0</v>
      </c>
      <c r="T54" s="9">
        <f t="shared" si="12"/>
        <v>0</v>
      </c>
      <c r="U54" s="9" t="str">
        <f t="shared" si="13"/>
        <v>00:00</v>
      </c>
      <c r="V54" s="9" t="str">
        <f t="shared" si="14"/>
        <v>00:00</v>
      </c>
      <c r="W54" s="9">
        <f t="shared" si="24"/>
        <v>0</v>
      </c>
      <c r="X54" s="38">
        <f t="shared" si="16"/>
        <v>0</v>
      </c>
      <c r="Y54" s="38">
        <f t="shared" si="17"/>
        <v>0</v>
      </c>
      <c r="Z54" s="10" t="str">
        <f t="shared" si="18"/>
        <v>07:36</v>
      </c>
      <c r="AA54" s="10" t="str">
        <f t="shared" si="19"/>
        <v>00:00</v>
      </c>
      <c r="AB54" s="11">
        <v>0.9166666666666666</v>
      </c>
      <c r="AC54" s="11">
        <v>0.25</v>
      </c>
      <c r="AD54" s="12">
        <f t="shared" si="27"/>
        <v>0</v>
      </c>
      <c r="AE54" s="12">
        <f t="shared" si="28"/>
        <v>0</v>
      </c>
      <c r="AF54" s="12">
        <f t="shared" si="29"/>
        <v>0</v>
      </c>
      <c r="AG54" s="9">
        <v>0.7916666666666666</v>
      </c>
      <c r="AH54" s="9">
        <v>0.9166666666666666</v>
      </c>
      <c r="AI54" s="9" t="str">
        <f t="shared" si="30"/>
        <v>00:00</v>
      </c>
      <c r="AJ54" s="9" t="str">
        <f t="shared" si="31"/>
        <v>00:00</v>
      </c>
      <c r="AK54" s="9" t="str">
        <f t="shared" si="32"/>
        <v>00:00</v>
      </c>
      <c r="AL54" s="125">
        <f t="shared" si="20"/>
        <v>0</v>
      </c>
      <c r="AM54" s="125">
        <f t="shared" si="21"/>
        <v>0</v>
      </c>
      <c r="AN54" s="125">
        <f t="shared" si="22"/>
        <v>0</v>
      </c>
      <c r="AO54" s="125">
        <f t="shared" si="23"/>
        <v>0</v>
      </c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</row>
    <row r="55" spans="1:53" ht="12.75">
      <c r="A55" s="205">
        <v>43020</v>
      </c>
      <c r="B55" s="133">
        <v>1</v>
      </c>
      <c r="C55" s="145" t="s">
        <v>117</v>
      </c>
      <c r="D55" s="121"/>
      <c r="E55" s="121"/>
      <c r="F55" s="121"/>
      <c r="G55" s="121"/>
      <c r="H55" s="121"/>
      <c r="I55" s="7"/>
      <c r="J55" s="8">
        <f t="shared" si="33"/>
        <v>0</v>
      </c>
      <c r="K55" s="8">
        <f t="shared" si="34"/>
        <v>0</v>
      </c>
      <c r="L55" s="8">
        <f t="shared" si="35"/>
        <v>2.8499999999999996</v>
      </c>
      <c r="M55" s="194" t="str">
        <f t="shared" si="25"/>
        <v>-</v>
      </c>
      <c r="N55" s="195">
        <f t="shared" si="26"/>
        <v>2.8499999999999996</v>
      </c>
      <c r="O55" s="356"/>
      <c r="P55" s="357"/>
      <c r="Q55" s="58"/>
      <c r="R55" s="58"/>
      <c r="S55" s="9">
        <f t="shared" si="11"/>
        <v>0</v>
      </c>
      <c r="T55" s="9">
        <f t="shared" si="12"/>
        <v>0</v>
      </c>
      <c r="U55" s="9" t="str">
        <f t="shared" si="13"/>
        <v>00:00</v>
      </c>
      <c r="V55" s="9" t="str">
        <f t="shared" si="14"/>
        <v>00:00</v>
      </c>
      <c r="W55" s="9">
        <f t="shared" si="24"/>
        <v>0</v>
      </c>
      <c r="X55" s="38">
        <f t="shared" si="16"/>
        <v>0</v>
      </c>
      <c r="Y55" s="38">
        <f t="shared" si="17"/>
        <v>0</v>
      </c>
      <c r="Z55" s="10" t="str">
        <f t="shared" si="18"/>
        <v>07:36</v>
      </c>
      <c r="AA55" s="10" t="str">
        <f t="shared" si="19"/>
        <v>00:00</v>
      </c>
      <c r="AB55" s="11">
        <v>0.9166666666666666</v>
      </c>
      <c r="AC55" s="11">
        <v>0.25</v>
      </c>
      <c r="AD55" s="12">
        <f t="shared" si="27"/>
        <v>0</v>
      </c>
      <c r="AE55" s="12">
        <f t="shared" si="28"/>
        <v>0</v>
      </c>
      <c r="AF55" s="12">
        <f t="shared" si="29"/>
        <v>0</v>
      </c>
      <c r="AG55" s="9">
        <v>0.7916666666666666</v>
      </c>
      <c r="AH55" s="9">
        <v>0.9166666666666666</v>
      </c>
      <c r="AI55" s="9" t="str">
        <f t="shared" si="30"/>
        <v>00:00</v>
      </c>
      <c r="AJ55" s="9" t="str">
        <f t="shared" si="31"/>
        <v>00:00</v>
      </c>
      <c r="AK55" s="9" t="str">
        <f t="shared" si="32"/>
        <v>00:00</v>
      </c>
      <c r="AL55" s="125">
        <f t="shared" si="20"/>
        <v>0</v>
      </c>
      <c r="AM55" s="125">
        <f t="shared" si="21"/>
        <v>0</v>
      </c>
      <c r="AN55" s="125">
        <f t="shared" si="22"/>
        <v>0</v>
      </c>
      <c r="AO55" s="125">
        <f t="shared" si="23"/>
        <v>0</v>
      </c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</row>
    <row r="56" spans="1:53" ht="12.75">
      <c r="A56" s="205">
        <v>43021</v>
      </c>
      <c r="B56" s="133">
        <v>1</v>
      </c>
      <c r="C56" s="145" t="s">
        <v>117</v>
      </c>
      <c r="D56" s="121"/>
      <c r="E56" s="121"/>
      <c r="F56" s="121"/>
      <c r="G56" s="121"/>
      <c r="H56" s="121"/>
      <c r="I56" s="7"/>
      <c r="J56" s="8">
        <f t="shared" si="33"/>
        <v>0</v>
      </c>
      <c r="K56" s="8">
        <f t="shared" si="34"/>
        <v>0</v>
      </c>
      <c r="L56" s="8">
        <f t="shared" si="35"/>
        <v>3.166666666666666</v>
      </c>
      <c r="M56" s="194" t="str">
        <f t="shared" si="25"/>
        <v>-</v>
      </c>
      <c r="N56" s="195">
        <f t="shared" si="26"/>
        <v>3.166666666666666</v>
      </c>
      <c r="O56" s="356"/>
      <c r="P56" s="357"/>
      <c r="Q56" s="58"/>
      <c r="R56" s="58"/>
      <c r="S56" s="9">
        <f t="shared" si="11"/>
        <v>0</v>
      </c>
      <c r="T56" s="9">
        <f t="shared" si="12"/>
        <v>0</v>
      </c>
      <c r="U56" s="9" t="str">
        <f t="shared" si="13"/>
        <v>00:00</v>
      </c>
      <c r="V56" s="9" t="str">
        <f t="shared" si="14"/>
        <v>00:00</v>
      </c>
      <c r="W56" s="9">
        <f t="shared" si="24"/>
        <v>0</v>
      </c>
      <c r="X56" s="38">
        <f t="shared" si="16"/>
        <v>0</v>
      </c>
      <c r="Y56" s="38">
        <f t="shared" si="17"/>
        <v>0</v>
      </c>
      <c r="Z56" s="10" t="str">
        <f t="shared" si="18"/>
        <v>07:36</v>
      </c>
      <c r="AA56" s="10" t="str">
        <f t="shared" si="19"/>
        <v>00:00</v>
      </c>
      <c r="AB56" s="11">
        <v>0.9166666666666666</v>
      </c>
      <c r="AC56" s="11">
        <v>0.25</v>
      </c>
      <c r="AD56" s="12">
        <f t="shared" si="27"/>
        <v>0</v>
      </c>
      <c r="AE56" s="12">
        <f t="shared" si="28"/>
        <v>0</v>
      </c>
      <c r="AF56" s="12">
        <f t="shared" si="29"/>
        <v>0</v>
      </c>
      <c r="AG56" s="9">
        <v>0.7916666666666666</v>
      </c>
      <c r="AH56" s="9">
        <v>0.9166666666666666</v>
      </c>
      <c r="AI56" s="9" t="str">
        <f t="shared" si="30"/>
        <v>00:00</v>
      </c>
      <c r="AJ56" s="9" t="str">
        <f t="shared" si="31"/>
        <v>00:00</v>
      </c>
      <c r="AK56" s="9" t="str">
        <f t="shared" si="32"/>
        <v>00:00</v>
      </c>
      <c r="AL56" s="125">
        <f t="shared" si="20"/>
        <v>0</v>
      </c>
      <c r="AM56" s="125">
        <f t="shared" si="21"/>
        <v>0</v>
      </c>
      <c r="AN56" s="125">
        <f t="shared" si="22"/>
        <v>0</v>
      </c>
      <c r="AO56" s="125">
        <f t="shared" si="23"/>
        <v>0</v>
      </c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</row>
    <row r="57" spans="1:53" ht="12.75">
      <c r="A57" s="205">
        <v>43022</v>
      </c>
      <c r="B57" s="133">
        <v>4</v>
      </c>
      <c r="C57" s="145" t="s">
        <v>117</v>
      </c>
      <c r="D57" s="121"/>
      <c r="E57" s="121"/>
      <c r="F57" s="157"/>
      <c r="G57" s="157"/>
      <c r="H57" s="121"/>
      <c r="I57" s="7"/>
      <c r="J57" s="8">
        <f t="shared" si="33"/>
        <v>0</v>
      </c>
      <c r="K57" s="8">
        <f t="shared" si="34"/>
        <v>0</v>
      </c>
      <c r="L57" s="8">
        <f t="shared" si="35"/>
        <v>3.166666666666666</v>
      </c>
      <c r="M57" s="194" t="str">
        <f t="shared" si="25"/>
        <v>-</v>
      </c>
      <c r="N57" s="195">
        <f t="shared" si="26"/>
        <v>3.166666666666666</v>
      </c>
      <c r="O57" s="356"/>
      <c r="P57" s="357"/>
      <c r="Q57" s="58"/>
      <c r="R57" s="58"/>
      <c r="S57" s="9">
        <f t="shared" si="11"/>
        <v>0</v>
      </c>
      <c r="T57" s="9">
        <f t="shared" si="12"/>
        <v>0</v>
      </c>
      <c r="U57" s="9">
        <f t="shared" si="13"/>
        <v>0</v>
      </c>
      <c r="V57" s="9" t="str">
        <f t="shared" si="14"/>
        <v>00:00</v>
      </c>
      <c r="W57" s="9">
        <f t="shared" si="24"/>
        <v>0</v>
      </c>
      <c r="X57" s="38">
        <f t="shared" si="16"/>
        <v>0</v>
      </c>
      <c r="Y57" s="38">
        <f t="shared" si="17"/>
        <v>0</v>
      </c>
      <c r="Z57" s="10" t="str">
        <f t="shared" si="18"/>
        <v>00:00</v>
      </c>
      <c r="AA57" s="10" t="str">
        <f t="shared" si="19"/>
        <v>00:00</v>
      </c>
      <c r="AB57" s="11">
        <v>0.9166666666666666</v>
      </c>
      <c r="AC57" s="11">
        <v>0.25</v>
      </c>
      <c r="AD57" s="12">
        <f t="shared" si="27"/>
        <v>0</v>
      </c>
      <c r="AE57" s="12">
        <f t="shared" si="28"/>
        <v>0</v>
      </c>
      <c r="AF57" s="12">
        <f t="shared" si="29"/>
        <v>0</v>
      </c>
      <c r="AG57" s="9">
        <v>0.7916666666666666</v>
      </c>
      <c r="AH57" s="9">
        <v>0.9166666666666666</v>
      </c>
      <c r="AI57" s="9" t="str">
        <f t="shared" si="30"/>
        <v>00:00</v>
      </c>
      <c r="AJ57" s="9" t="str">
        <f t="shared" si="31"/>
        <v>00:00</v>
      </c>
      <c r="AK57" s="9" t="str">
        <f t="shared" si="32"/>
        <v>00:00</v>
      </c>
      <c r="AL57" s="125">
        <f t="shared" si="20"/>
        <v>0</v>
      </c>
      <c r="AM57" s="125">
        <f t="shared" si="21"/>
        <v>0</v>
      </c>
      <c r="AN57" s="125">
        <f t="shared" si="22"/>
        <v>0</v>
      </c>
      <c r="AO57" s="125">
        <f t="shared" si="23"/>
        <v>0</v>
      </c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</row>
    <row r="58" spans="1:53" ht="12.75">
      <c r="A58" s="205">
        <v>43023</v>
      </c>
      <c r="B58" s="168">
        <v>4</v>
      </c>
      <c r="C58" s="145" t="s">
        <v>117</v>
      </c>
      <c r="D58" s="121"/>
      <c r="E58" s="121"/>
      <c r="F58" s="157"/>
      <c r="G58" s="157"/>
      <c r="H58" s="121"/>
      <c r="I58" s="7"/>
      <c r="J58" s="8">
        <f t="shared" si="33"/>
        <v>0</v>
      </c>
      <c r="K58" s="8">
        <f t="shared" si="34"/>
        <v>0</v>
      </c>
      <c r="L58" s="8">
        <f t="shared" si="35"/>
        <v>3.166666666666666</v>
      </c>
      <c r="M58" s="194" t="str">
        <f t="shared" si="25"/>
        <v>-</v>
      </c>
      <c r="N58" s="195">
        <f t="shared" si="26"/>
        <v>3.166666666666666</v>
      </c>
      <c r="O58" s="356"/>
      <c r="P58" s="357"/>
      <c r="Q58" s="58"/>
      <c r="R58" s="58"/>
      <c r="S58" s="9">
        <f t="shared" si="11"/>
        <v>0</v>
      </c>
      <c r="T58" s="9">
        <f t="shared" si="12"/>
        <v>0</v>
      </c>
      <c r="U58" s="9">
        <f t="shared" si="13"/>
        <v>0</v>
      </c>
      <c r="V58" s="9" t="str">
        <f t="shared" si="14"/>
        <v>00:00</v>
      </c>
      <c r="W58" s="9">
        <f t="shared" si="24"/>
        <v>0</v>
      </c>
      <c r="X58" s="38">
        <f t="shared" si="16"/>
        <v>0</v>
      </c>
      <c r="Y58" s="38">
        <f t="shared" si="17"/>
        <v>0</v>
      </c>
      <c r="Z58" s="10" t="str">
        <f t="shared" si="18"/>
        <v>00:00</v>
      </c>
      <c r="AA58" s="10" t="str">
        <f t="shared" si="19"/>
        <v>00:00</v>
      </c>
      <c r="AB58" s="11">
        <v>0.9166666666666666</v>
      </c>
      <c r="AC58" s="11">
        <v>0.25</v>
      </c>
      <c r="AD58" s="12">
        <f t="shared" si="27"/>
        <v>0</v>
      </c>
      <c r="AE58" s="12">
        <f t="shared" si="28"/>
        <v>0</v>
      </c>
      <c r="AF58" s="12">
        <f t="shared" si="29"/>
        <v>0</v>
      </c>
      <c r="AG58" s="9">
        <v>0.7916666666666666</v>
      </c>
      <c r="AH58" s="9">
        <v>0.9166666666666666</v>
      </c>
      <c r="AI58" s="9" t="str">
        <f t="shared" si="30"/>
        <v>00:00</v>
      </c>
      <c r="AJ58" s="9" t="str">
        <f t="shared" si="31"/>
        <v>00:00</v>
      </c>
      <c r="AK58" s="9" t="str">
        <f t="shared" si="32"/>
        <v>00:00</v>
      </c>
      <c r="AL58" s="125">
        <f t="shared" si="20"/>
        <v>0</v>
      </c>
      <c r="AM58" s="125">
        <f t="shared" si="21"/>
        <v>0</v>
      </c>
      <c r="AN58" s="125">
        <f t="shared" si="22"/>
        <v>0</v>
      </c>
      <c r="AO58" s="125">
        <f t="shared" si="23"/>
        <v>0</v>
      </c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</row>
    <row r="59" spans="1:53" ht="12.75">
      <c r="A59" s="205">
        <v>43024</v>
      </c>
      <c r="B59" s="133">
        <v>1</v>
      </c>
      <c r="C59" s="145" t="s">
        <v>117</v>
      </c>
      <c r="D59" s="121"/>
      <c r="E59" s="121"/>
      <c r="F59" s="121"/>
      <c r="G59" s="121"/>
      <c r="H59" s="121"/>
      <c r="I59" s="7"/>
      <c r="J59" s="8">
        <f t="shared" si="33"/>
        <v>0</v>
      </c>
      <c r="K59" s="8">
        <f t="shared" si="34"/>
        <v>0</v>
      </c>
      <c r="L59" s="8">
        <f t="shared" si="35"/>
        <v>3.4833333333333325</v>
      </c>
      <c r="M59" s="194" t="str">
        <f t="shared" si="25"/>
        <v>-</v>
      </c>
      <c r="N59" s="195">
        <f t="shared" si="26"/>
        <v>3.4833333333333325</v>
      </c>
      <c r="O59" s="356"/>
      <c r="P59" s="357"/>
      <c r="Q59" s="58"/>
      <c r="R59" s="58"/>
      <c r="S59" s="9">
        <f t="shared" si="11"/>
        <v>0</v>
      </c>
      <c r="T59" s="9">
        <f t="shared" si="12"/>
        <v>0</v>
      </c>
      <c r="U59" s="9" t="str">
        <f t="shared" si="13"/>
        <v>00:00</v>
      </c>
      <c r="V59" s="9" t="str">
        <f t="shared" si="14"/>
        <v>00:00</v>
      </c>
      <c r="W59" s="9">
        <f t="shared" si="24"/>
        <v>0</v>
      </c>
      <c r="X59" s="38">
        <f t="shared" si="16"/>
        <v>0</v>
      </c>
      <c r="Y59" s="38">
        <f t="shared" si="17"/>
        <v>0</v>
      </c>
      <c r="Z59" s="10" t="str">
        <f t="shared" si="18"/>
        <v>07:36</v>
      </c>
      <c r="AA59" s="10" t="str">
        <f t="shared" si="19"/>
        <v>00:00</v>
      </c>
      <c r="AB59" s="11">
        <v>0.9166666666666666</v>
      </c>
      <c r="AC59" s="11">
        <v>0.25</v>
      </c>
      <c r="AD59" s="12">
        <f t="shared" si="27"/>
        <v>0</v>
      </c>
      <c r="AE59" s="12">
        <f t="shared" si="28"/>
        <v>0</v>
      </c>
      <c r="AF59" s="12">
        <f t="shared" si="29"/>
        <v>0</v>
      </c>
      <c r="AG59" s="9">
        <v>0.7916666666666666</v>
      </c>
      <c r="AH59" s="9">
        <v>0.9166666666666666</v>
      </c>
      <c r="AI59" s="9" t="str">
        <f t="shared" si="30"/>
        <v>00:00</v>
      </c>
      <c r="AJ59" s="9" t="str">
        <f t="shared" si="31"/>
        <v>00:00</v>
      </c>
      <c r="AK59" s="9" t="str">
        <f t="shared" si="32"/>
        <v>00:00</v>
      </c>
      <c r="AL59" s="125">
        <f t="shared" si="20"/>
        <v>0</v>
      </c>
      <c r="AM59" s="125">
        <f t="shared" si="21"/>
        <v>0</v>
      </c>
      <c r="AN59" s="125">
        <f t="shared" si="22"/>
        <v>0</v>
      </c>
      <c r="AO59" s="125">
        <f t="shared" si="23"/>
        <v>0</v>
      </c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</row>
    <row r="60" spans="1:53" ht="12.75">
      <c r="A60" s="205">
        <v>43025</v>
      </c>
      <c r="B60" s="133">
        <v>1</v>
      </c>
      <c r="C60" s="145" t="s">
        <v>117</v>
      </c>
      <c r="D60" s="121"/>
      <c r="E60" s="121"/>
      <c r="F60" s="121"/>
      <c r="G60" s="121"/>
      <c r="H60" s="121"/>
      <c r="I60" s="7"/>
      <c r="J60" s="8">
        <f t="shared" si="33"/>
        <v>0</v>
      </c>
      <c r="K60" s="8">
        <f t="shared" si="34"/>
        <v>0</v>
      </c>
      <c r="L60" s="8">
        <f t="shared" si="35"/>
        <v>3.799999999999999</v>
      </c>
      <c r="M60" s="194" t="str">
        <f t="shared" si="25"/>
        <v>-</v>
      </c>
      <c r="N60" s="195">
        <f t="shared" si="26"/>
        <v>3.799999999999999</v>
      </c>
      <c r="O60" s="356"/>
      <c r="P60" s="357"/>
      <c r="Q60" s="58"/>
      <c r="R60" s="58"/>
      <c r="S60" s="9">
        <f t="shared" si="11"/>
        <v>0</v>
      </c>
      <c r="T60" s="9">
        <f t="shared" si="12"/>
        <v>0</v>
      </c>
      <c r="U60" s="9" t="str">
        <f t="shared" si="13"/>
        <v>00:00</v>
      </c>
      <c r="V60" s="9" t="str">
        <f t="shared" si="14"/>
        <v>00:00</v>
      </c>
      <c r="W60" s="9">
        <f t="shared" si="24"/>
        <v>0</v>
      </c>
      <c r="X60" s="38">
        <f t="shared" si="16"/>
        <v>0</v>
      </c>
      <c r="Y60" s="38">
        <f t="shared" si="17"/>
        <v>0</v>
      </c>
      <c r="Z60" s="10" t="str">
        <f t="shared" si="18"/>
        <v>07:36</v>
      </c>
      <c r="AA60" s="10" t="str">
        <f t="shared" si="19"/>
        <v>00:00</v>
      </c>
      <c r="AB60" s="11">
        <v>0.9166666666666666</v>
      </c>
      <c r="AC60" s="11">
        <v>0.25</v>
      </c>
      <c r="AD60" s="12">
        <f t="shared" si="27"/>
        <v>0</v>
      </c>
      <c r="AE60" s="12">
        <f t="shared" si="28"/>
        <v>0</v>
      </c>
      <c r="AF60" s="12">
        <f t="shared" si="29"/>
        <v>0</v>
      </c>
      <c r="AG60" s="9">
        <v>0.7916666666666666</v>
      </c>
      <c r="AH60" s="9">
        <v>0.9166666666666666</v>
      </c>
      <c r="AI60" s="9" t="str">
        <f t="shared" si="30"/>
        <v>00:00</v>
      </c>
      <c r="AJ60" s="9" t="str">
        <f t="shared" si="31"/>
        <v>00:00</v>
      </c>
      <c r="AK60" s="9" t="str">
        <f t="shared" si="32"/>
        <v>00:00</v>
      </c>
      <c r="AL60" s="125">
        <f t="shared" si="20"/>
        <v>0</v>
      </c>
      <c r="AM60" s="125">
        <f t="shared" si="21"/>
        <v>0</v>
      </c>
      <c r="AN60" s="125">
        <f t="shared" si="22"/>
        <v>0</v>
      </c>
      <c r="AO60" s="125">
        <f t="shared" si="23"/>
        <v>0</v>
      </c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</row>
    <row r="61" spans="1:53" ht="12.75">
      <c r="A61" s="205">
        <v>43026</v>
      </c>
      <c r="B61" s="133">
        <v>1</v>
      </c>
      <c r="C61" s="145" t="s">
        <v>117</v>
      </c>
      <c r="D61" s="121"/>
      <c r="E61" s="121"/>
      <c r="F61" s="121"/>
      <c r="G61" s="121"/>
      <c r="H61" s="121"/>
      <c r="I61" s="7"/>
      <c r="J61" s="8">
        <f t="shared" si="33"/>
        <v>0</v>
      </c>
      <c r="K61" s="8">
        <f t="shared" si="34"/>
        <v>0</v>
      </c>
      <c r="L61" s="8">
        <f t="shared" si="35"/>
        <v>4.116666666666665</v>
      </c>
      <c r="M61" s="194" t="str">
        <f t="shared" si="25"/>
        <v>-</v>
      </c>
      <c r="N61" s="195">
        <f t="shared" si="26"/>
        <v>4.116666666666665</v>
      </c>
      <c r="O61" s="356"/>
      <c r="P61" s="357"/>
      <c r="Q61" s="58"/>
      <c r="R61" s="58"/>
      <c r="S61" s="9">
        <f t="shared" si="11"/>
        <v>0</v>
      </c>
      <c r="T61" s="9">
        <f t="shared" si="12"/>
        <v>0</v>
      </c>
      <c r="U61" s="9" t="str">
        <f t="shared" si="13"/>
        <v>00:00</v>
      </c>
      <c r="V61" s="9" t="str">
        <f t="shared" si="14"/>
        <v>00:00</v>
      </c>
      <c r="W61" s="9">
        <f t="shared" si="24"/>
        <v>0</v>
      </c>
      <c r="X61" s="38">
        <f t="shared" si="16"/>
        <v>0</v>
      </c>
      <c r="Y61" s="38">
        <f t="shared" si="17"/>
        <v>0</v>
      </c>
      <c r="Z61" s="10" t="str">
        <f t="shared" si="18"/>
        <v>07:36</v>
      </c>
      <c r="AA61" s="10" t="str">
        <f t="shared" si="19"/>
        <v>00:00</v>
      </c>
      <c r="AB61" s="11">
        <v>0.9166666666666666</v>
      </c>
      <c r="AC61" s="11">
        <v>0.25</v>
      </c>
      <c r="AD61" s="12">
        <f t="shared" si="27"/>
        <v>0</v>
      </c>
      <c r="AE61" s="12">
        <f t="shared" si="28"/>
        <v>0</v>
      </c>
      <c r="AF61" s="12">
        <f t="shared" si="29"/>
        <v>0</v>
      </c>
      <c r="AG61" s="9">
        <v>0.7916666666666666</v>
      </c>
      <c r="AH61" s="9">
        <v>0.9166666666666666</v>
      </c>
      <c r="AI61" s="9" t="str">
        <f t="shared" si="30"/>
        <v>00:00</v>
      </c>
      <c r="AJ61" s="9" t="str">
        <f t="shared" si="31"/>
        <v>00:00</v>
      </c>
      <c r="AK61" s="9" t="str">
        <f t="shared" si="32"/>
        <v>00:00</v>
      </c>
      <c r="AL61" s="125">
        <f t="shared" si="20"/>
        <v>0</v>
      </c>
      <c r="AM61" s="125">
        <f t="shared" si="21"/>
        <v>0</v>
      </c>
      <c r="AN61" s="125">
        <f t="shared" si="22"/>
        <v>0</v>
      </c>
      <c r="AO61" s="125">
        <f t="shared" si="23"/>
        <v>0</v>
      </c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</row>
    <row r="62" spans="1:53" ht="12.75">
      <c r="A62" s="205">
        <v>43027</v>
      </c>
      <c r="B62" s="133">
        <v>1</v>
      </c>
      <c r="C62" s="145" t="s">
        <v>117</v>
      </c>
      <c r="D62" s="121"/>
      <c r="E62" s="121"/>
      <c r="F62" s="121"/>
      <c r="G62" s="121"/>
      <c r="H62" s="121"/>
      <c r="I62" s="7"/>
      <c r="J62" s="8">
        <f t="shared" si="33"/>
        <v>0</v>
      </c>
      <c r="K62" s="8">
        <f t="shared" si="34"/>
        <v>0</v>
      </c>
      <c r="L62" s="8">
        <f t="shared" si="35"/>
        <v>4.433333333333332</v>
      </c>
      <c r="M62" s="194" t="str">
        <f t="shared" si="25"/>
        <v>-</v>
      </c>
      <c r="N62" s="195">
        <f t="shared" si="26"/>
        <v>4.433333333333332</v>
      </c>
      <c r="O62" s="356"/>
      <c r="P62" s="357"/>
      <c r="Q62" s="58"/>
      <c r="R62" s="58"/>
      <c r="S62" s="9">
        <f t="shared" si="11"/>
        <v>0</v>
      </c>
      <c r="T62" s="9">
        <f t="shared" si="12"/>
        <v>0</v>
      </c>
      <c r="U62" s="9" t="str">
        <f t="shared" si="13"/>
        <v>00:00</v>
      </c>
      <c r="V62" s="9" t="str">
        <f t="shared" si="14"/>
        <v>00:00</v>
      </c>
      <c r="W62" s="9">
        <f t="shared" si="24"/>
        <v>0</v>
      </c>
      <c r="X62" s="38">
        <f t="shared" si="16"/>
        <v>0</v>
      </c>
      <c r="Y62" s="38">
        <f t="shared" si="17"/>
        <v>0</v>
      </c>
      <c r="Z62" s="10" t="str">
        <f t="shared" si="18"/>
        <v>07:36</v>
      </c>
      <c r="AA62" s="10" t="str">
        <f t="shared" si="19"/>
        <v>00:00</v>
      </c>
      <c r="AB62" s="11">
        <v>0.9166666666666666</v>
      </c>
      <c r="AC62" s="11">
        <v>0.25</v>
      </c>
      <c r="AD62" s="12">
        <f t="shared" si="27"/>
        <v>0</v>
      </c>
      <c r="AE62" s="12">
        <f t="shared" si="28"/>
        <v>0</v>
      </c>
      <c r="AF62" s="12">
        <f t="shared" si="29"/>
        <v>0</v>
      </c>
      <c r="AG62" s="9">
        <v>0.7916666666666666</v>
      </c>
      <c r="AH62" s="9">
        <v>0.9166666666666666</v>
      </c>
      <c r="AI62" s="9" t="str">
        <f t="shared" si="30"/>
        <v>00:00</v>
      </c>
      <c r="AJ62" s="9" t="str">
        <f t="shared" si="31"/>
        <v>00:00</v>
      </c>
      <c r="AK62" s="9" t="str">
        <f t="shared" si="32"/>
        <v>00:00</v>
      </c>
      <c r="AL62" s="125">
        <f t="shared" si="20"/>
        <v>0</v>
      </c>
      <c r="AM62" s="125">
        <f t="shared" si="21"/>
        <v>0</v>
      </c>
      <c r="AN62" s="125">
        <f t="shared" si="22"/>
        <v>0</v>
      </c>
      <c r="AO62" s="125">
        <f t="shared" si="23"/>
        <v>0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</row>
    <row r="63" spans="1:53" ht="12.75">
      <c r="A63" s="205">
        <v>43028</v>
      </c>
      <c r="B63" s="133">
        <v>1</v>
      </c>
      <c r="C63" s="145" t="s">
        <v>117</v>
      </c>
      <c r="D63" s="121"/>
      <c r="E63" s="121"/>
      <c r="F63" s="121"/>
      <c r="G63" s="121"/>
      <c r="H63" s="121"/>
      <c r="I63" s="7"/>
      <c r="J63" s="8">
        <f t="shared" si="33"/>
        <v>0</v>
      </c>
      <c r="K63" s="8">
        <f t="shared" si="34"/>
        <v>0</v>
      </c>
      <c r="L63" s="8">
        <f t="shared" si="35"/>
        <v>4.749999999999998</v>
      </c>
      <c r="M63" s="194" t="str">
        <f t="shared" si="25"/>
        <v>-</v>
      </c>
      <c r="N63" s="195">
        <f t="shared" si="26"/>
        <v>4.749999999999998</v>
      </c>
      <c r="O63" s="356"/>
      <c r="P63" s="357"/>
      <c r="Q63" s="58"/>
      <c r="R63" s="58"/>
      <c r="S63" s="9">
        <f t="shared" si="11"/>
        <v>0</v>
      </c>
      <c r="T63" s="9">
        <f t="shared" si="12"/>
        <v>0</v>
      </c>
      <c r="U63" s="9" t="str">
        <f t="shared" si="13"/>
        <v>00:00</v>
      </c>
      <c r="V63" s="9" t="str">
        <f t="shared" si="14"/>
        <v>00:00</v>
      </c>
      <c r="W63" s="9">
        <f t="shared" si="24"/>
        <v>0</v>
      </c>
      <c r="X63" s="38">
        <f t="shared" si="16"/>
        <v>0</v>
      </c>
      <c r="Y63" s="38">
        <f t="shared" si="17"/>
        <v>0</v>
      </c>
      <c r="Z63" s="10" t="str">
        <f t="shared" si="18"/>
        <v>07:36</v>
      </c>
      <c r="AA63" s="10" t="str">
        <f t="shared" si="19"/>
        <v>00:00</v>
      </c>
      <c r="AB63" s="11">
        <v>0.9166666666666666</v>
      </c>
      <c r="AC63" s="11">
        <v>0.25</v>
      </c>
      <c r="AD63" s="12">
        <f t="shared" si="27"/>
        <v>0</v>
      </c>
      <c r="AE63" s="12">
        <f t="shared" si="28"/>
        <v>0</v>
      </c>
      <c r="AF63" s="12">
        <f t="shared" si="29"/>
        <v>0</v>
      </c>
      <c r="AG63" s="9">
        <v>0.7916666666666666</v>
      </c>
      <c r="AH63" s="9">
        <v>0.9166666666666666</v>
      </c>
      <c r="AI63" s="9" t="str">
        <f t="shared" si="30"/>
        <v>00:00</v>
      </c>
      <c r="AJ63" s="9" t="str">
        <f t="shared" si="31"/>
        <v>00:00</v>
      </c>
      <c r="AK63" s="9" t="str">
        <f t="shared" si="32"/>
        <v>00:00</v>
      </c>
      <c r="AL63" s="125">
        <f t="shared" si="20"/>
        <v>0</v>
      </c>
      <c r="AM63" s="125">
        <f t="shared" si="21"/>
        <v>0</v>
      </c>
      <c r="AN63" s="125">
        <f t="shared" si="22"/>
        <v>0</v>
      </c>
      <c r="AO63" s="125">
        <f t="shared" si="23"/>
        <v>0</v>
      </c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</row>
    <row r="64" spans="1:53" ht="12.75">
      <c r="A64" s="205">
        <v>43029</v>
      </c>
      <c r="B64" s="133">
        <v>4</v>
      </c>
      <c r="C64" s="168" t="s">
        <v>117</v>
      </c>
      <c r="D64" s="121"/>
      <c r="E64" s="121"/>
      <c r="F64" s="157"/>
      <c r="G64" s="157"/>
      <c r="H64" s="121"/>
      <c r="I64" s="7"/>
      <c r="J64" s="8">
        <f t="shared" si="33"/>
        <v>0</v>
      </c>
      <c r="K64" s="8">
        <f t="shared" si="34"/>
        <v>0</v>
      </c>
      <c r="L64" s="8">
        <f t="shared" si="35"/>
        <v>4.749999999999998</v>
      </c>
      <c r="M64" s="194" t="str">
        <f t="shared" si="25"/>
        <v>-</v>
      </c>
      <c r="N64" s="195">
        <f t="shared" si="26"/>
        <v>4.749999999999998</v>
      </c>
      <c r="O64" s="356"/>
      <c r="P64" s="357"/>
      <c r="Q64" s="58"/>
      <c r="R64" s="58"/>
      <c r="S64" s="9">
        <f t="shared" si="11"/>
        <v>0</v>
      </c>
      <c r="T64" s="9">
        <f t="shared" si="12"/>
        <v>0</v>
      </c>
      <c r="U64" s="9">
        <f t="shared" si="13"/>
        <v>0</v>
      </c>
      <c r="V64" s="9" t="str">
        <f t="shared" si="14"/>
        <v>00:00</v>
      </c>
      <c r="W64" s="9">
        <f t="shared" si="24"/>
        <v>0</v>
      </c>
      <c r="X64" s="38">
        <f t="shared" si="16"/>
        <v>0</v>
      </c>
      <c r="Y64" s="38">
        <f t="shared" si="17"/>
        <v>0</v>
      </c>
      <c r="Z64" s="10" t="str">
        <f t="shared" si="18"/>
        <v>00:00</v>
      </c>
      <c r="AA64" s="10" t="str">
        <f t="shared" si="19"/>
        <v>00:00</v>
      </c>
      <c r="AB64" s="11">
        <v>0.9166666666666666</v>
      </c>
      <c r="AC64" s="11">
        <v>0.25</v>
      </c>
      <c r="AD64" s="12">
        <f t="shared" si="27"/>
        <v>0</v>
      </c>
      <c r="AE64" s="12">
        <f t="shared" si="28"/>
        <v>0</v>
      </c>
      <c r="AF64" s="12">
        <f t="shared" si="29"/>
        <v>0</v>
      </c>
      <c r="AG64" s="9">
        <v>0.7916666666666666</v>
      </c>
      <c r="AH64" s="9">
        <v>0.9166666666666666</v>
      </c>
      <c r="AI64" s="9" t="str">
        <f t="shared" si="30"/>
        <v>00:00</v>
      </c>
      <c r="AJ64" s="9" t="str">
        <f t="shared" si="31"/>
        <v>00:00</v>
      </c>
      <c r="AK64" s="9" t="str">
        <f t="shared" si="32"/>
        <v>00:00</v>
      </c>
      <c r="AL64" s="125">
        <f t="shared" si="20"/>
        <v>0</v>
      </c>
      <c r="AM64" s="125">
        <f t="shared" si="21"/>
        <v>0</v>
      </c>
      <c r="AN64" s="125">
        <f t="shared" si="22"/>
        <v>0</v>
      </c>
      <c r="AO64" s="125">
        <f t="shared" si="23"/>
        <v>0</v>
      </c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</row>
    <row r="65" spans="1:53" ht="12.75">
      <c r="A65" s="205">
        <v>43030</v>
      </c>
      <c r="B65" s="168">
        <v>4</v>
      </c>
      <c r="C65" s="145" t="s">
        <v>117</v>
      </c>
      <c r="D65" s="121"/>
      <c r="E65" s="121"/>
      <c r="F65" s="157"/>
      <c r="G65" s="157"/>
      <c r="H65" s="121"/>
      <c r="I65" s="7"/>
      <c r="J65" s="8">
        <f t="shared" si="33"/>
        <v>0</v>
      </c>
      <c r="K65" s="8">
        <f t="shared" si="34"/>
        <v>0</v>
      </c>
      <c r="L65" s="8">
        <f t="shared" si="35"/>
        <v>4.749999999999998</v>
      </c>
      <c r="M65" s="194" t="str">
        <f t="shared" si="25"/>
        <v>-</v>
      </c>
      <c r="N65" s="195">
        <f t="shared" si="26"/>
        <v>4.749999999999998</v>
      </c>
      <c r="O65" s="356"/>
      <c r="P65" s="357"/>
      <c r="Q65" s="58"/>
      <c r="R65" s="58"/>
      <c r="S65" s="9">
        <f t="shared" si="11"/>
        <v>0</v>
      </c>
      <c r="T65" s="9">
        <f t="shared" si="12"/>
        <v>0</v>
      </c>
      <c r="U65" s="9">
        <f t="shared" si="13"/>
        <v>0</v>
      </c>
      <c r="V65" s="9" t="str">
        <f t="shared" si="14"/>
        <v>00:00</v>
      </c>
      <c r="W65" s="9">
        <f t="shared" si="24"/>
        <v>0</v>
      </c>
      <c r="X65" s="38">
        <f t="shared" si="16"/>
        <v>0</v>
      </c>
      <c r="Y65" s="38">
        <f t="shared" si="17"/>
        <v>0</v>
      </c>
      <c r="Z65" s="10" t="str">
        <f t="shared" si="18"/>
        <v>00:00</v>
      </c>
      <c r="AA65" s="10" t="str">
        <f t="shared" si="19"/>
        <v>00:00</v>
      </c>
      <c r="AB65" s="11">
        <v>0.9166666666666666</v>
      </c>
      <c r="AC65" s="11">
        <v>0.25</v>
      </c>
      <c r="AD65" s="12">
        <f t="shared" si="27"/>
        <v>0</v>
      </c>
      <c r="AE65" s="12">
        <f t="shared" si="28"/>
        <v>0</v>
      </c>
      <c r="AF65" s="12">
        <f t="shared" si="29"/>
        <v>0</v>
      </c>
      <c r="AG65" s="9">
        <v>0.7916666666666666</v>
      </c>
      <c r="AH65" s="9">
        <v>0.9166666666666666</v>
      </c>
      <c r="AI65" s="9" t="str">
        <f t="shared" si="30"/>
        <v>00:00</v>
      </c>
      <c r="AJ65" s="9" t="str">
        <f t="shared" si="31"/>
        <v>00:00</v>
      </c>
      <c r="AK65" s="9" t="str">
        <f t="shared" si="32"/>
        <v>00:00</v>
      </c>
      <c r="AL65" s="125">
        <f t="shared" si="20"/>
        <v>0</v>
      </c>
      <c r="AM65" s="125">
        <f t="shared" si="21"/>
        <v>0</v>
      </c>
      <c r="AN65" s="125">
        <f t="shared" si="22"/>
        <v>0</v>
      </c>
      <c r="AO65" s="125">
        <f t="shared" si="23"/>
        <v>0</v>
      </c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</row>
    <row r="66" spans="1:53" ht="12.75">
      <c r="A66" s="205">
        <v>43031</v>
      </c>
      <c r="B66" s="133">
        <v>1</v>
      </c>
      <c r="C66" s="145" t="s">
        <v>117</v>
      </c>
      <c r="D66" s="121"/>
      <c r="E66" s="121"/>
      <c r="F66" s="121"/>
      <c r="G66" s="121"/>
      <c r="H66" s="121"/>
      <c r="I66" s="7"/>
      <c r="J66" s="8">
        <f t="shared" si="33"/>
        <v>0</v>
      </c>
      <c r="K66" s="8">
        <f t="shared" si="34"/>
        <v>0</v>
      </c>
      <c r="L66" s="8">
        <f t="shared" si="35"/>
        <v>5.066666666666665</v>
      </c>
      <c r="M66" s="194" t="str">
        <f t="shared" si="25"/>
        <v>-</v>
      </c>
      <c r="N66" s="195">
        <f t="shared" si="26"/>
        <v>5.066666666666665</v>
      </c>
      <c r="O66" s="356"/>
      <c r="P66" s="357"/>
      <c r="Q66" s="58"/>
      <c r="R66" s="58"/>
      <c r="S66" s="9">
        <f t="shared" si="11"/>
        <v>0</v>
      </c>
      <c r="T66" s="9">
        <f t="shared" si="12"/>
        <v>0</v>
      </c>
      <c r="U66" s="9" t="str">
        <f t="shared" si="13"/>
        <v>00:00</v>
      </c>
      <c r="V66" s="9" t="str">
        <f t="shared" si="14"/>
        <v>00:00</v>
      </c>
      <c r="W66" s="9">
        <f t="shared" si="24"/>
        <v>0</v>
      </c>
      <c r="X66" s="38">
        <f t="shared" si="16"/>
        <v>0</v>
      </c>
      <c r="Y66" s="38">
        <f t="shared" si="17"/>
        <v>0</v>
      </c>
      <c r="Z66" s="10" t="str">
        <f t="shared" si="18"/>
        <v>07:36</v>
      </c>
      <c r="AA66" s="10" t="str">
        <f t="shared" si="19"/>
        <v>00:00</v>
      </c>
      <c r="AB66" s="11">
        <v>0.9166666666666666</v>
      </c>
      <c r="AC66" s="11">
        <v>0.25</v>
      </c>
      <c r="AD66" s="12">
        <f t="shared" si="27"/>
        <v>0</v>
      </c>
      <c r="AE66" s="12">
        <f t="shared" si="28"/>
        <v>0</v>
      </c>
      <c r="AF66" s="12">
        <f t="shared" si="29"/>
        <v>0</v>
      </c>
      <c r="AG66" s="9">
        <v>0.7916666666666666</v>
      </c>
      <c r="AH66" s="9">
        <v>0.9166666666666666</v>
      </c>
      <c r="AI66" s="9" t="str">
        <f t="shared" si="30"/>
        <v>00:00</v>
      </c>
      <c r="AJ66" s="9" t="str">
        <f t="shared" si="31"/>
        <v>00:00</v>
      </c>
      <c r="AK66" s="9" t="str">
        <f t="shared" si="32"/>
        <v>00:00</v>
      </c>
      <c r="AL66" s="125">
        <f t="shared" si="20"/>
        <v>0</v>
      </c>
      <c r="AM66" s="125">
        <f t="shared" si="21"/>
        <v>0</v>
      </c>
      <c r="AN66" s="125">
        <f t="shared" si="22"/>
        <v>0</v>
      </c>
      <c r="AO66" s="125">
        <f t="shared" si="23"/>
        <v>0</v>
      </c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</row>
    <row r="67" spans="1:53" ht="12.75">
      <c r="A67" s="205">
        <v>43032</v>
      </c>
      <c r="B67" s="133">
        <v>1</v>
      </c>
      <c r="C67" s="145" t="s">
        <v>117</v>
      </c>
      <c r="D67" s="121"/>
      <c r="E67" s="121"/>
      <c r="F67" s="121"/>
      <c r="G67" s="121"/>
      <c r="H67" s="121"/>
      <c r="I67" s="7"/>
      <c r="J67" s="8">
        <f t="shared" si="33"/>
        <v>0</v>
      </c>
      <c r="K67" s="8">
        <f t="shared" si="34"/>
        <v>0</v>
      </c>
      <c r="L67" s="8">
        <f t="shared" si="35"/>
        <v>5.383333333333331</v>
      </c>
      <c r="M67" s="194" t="str">
        <f t="shared" si="25"/>
        <v>-</v>
      </c>
      <c r="N67" s="195">
        <f t="shared" si="26"/>
        <v>5.383333333333331</v>
      </c>
      <c r="O67" s="356"/>
      <c r="P67" s="357"/>
      <c r="Q67" s="58"/>
      <c r="R67" s="58"/>
      <c r="S67" s="9">
        <f t="shared" si="11"/>
        <v>0</v>
      </c>
      <c r="T67" s="9">
        <f t="shared" si="12"/>
        <v>0</v>
      </c>
      <c r="U67" s="9" t="str">
        <f t="shared" si="13"/>
        <v>00:00</v>
      </c>
      <c r="V67" s="9" t="str">
        <f t="shared" si="14"/>
        <v>00:00</v>
      </c>
      <c r="W67" s="9">
        <f t="shared" si="24"/>
        <v>0</v>
      </c>
      <c r="X67" s="38">
        <f t="shared" si="16"/>
        <v>0</v>
      </c>
      <c r="Y67" s="38">
        <f t="shared" si="17"/>
        <v>0</v>
      </c>
      <c r="Z67" s="10" t="str">
        <f t="shared" si="18"/>
        <v>07:36</v>
      </c>
      <c r="AA67" s="10" t="str">
        <f t="shared" si="19"/>
        <v>00:00</v>
      </c>
      <c r="AB67" s="11">
        <v>0.9166666666666666</v>
      </c>
      <c r="AC67" s="11">
        <v>0.25</v>
      </c>
      <c r="AD67" s="12">
        <f t="shared" si="27"/>
        <v>0</v>
      </c>
      <c r="AE67" s="12">
        <f t="shared" si="28"/>
        <v>0</v>
      </c>
      <c r="AF67" s="12">
        <f t="shared" si="29"/>
        <v>0</v>
      </c>
      <c r="AG67" s="9">
        <v>0.7916666666666666</v>
      </c>
      <c r="AH67" s="9">
        <v>0.9166666666666666</v>
      </c>
      <c r="AI67" s="9" t="str">
        <f t="shared" si="30"/>
        <v>00:00</v>
      </c>
      <c r="AJ67" s="9" t="str">
        <f t="shared" si="31"/>
        <v>00:00</v>
      </c>
      <c r="AK67" s="9" t="str">
        <f t="shared" si="32"/>
        <v>00:00</v>
      </c>
      <c r="AL67" s="125">
        <f t="shared" si="20"/>
        <v>0</v>
      </c>
      <c r="AM67" s="125">
        <f t="shared" si="21"/>
        <v>0</v>
      </c>
      <c r="AN67" s="125">
        <f t="shared" si="22"/>
        <v>0</v>
      </c>
      <c r="AO67" s="125">
        <f t="shared" si="23"/>
        <v>0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</row>
    <row r="68" spans="1:53" ht="12.75">
      <c r="A68" s="205">
        <v>43033</v>
      </c>
      <c r="B68" s="133">
        <v>1</v>
      </c>
      <c r="C68" s="145" t="s">
        <v>117</v>
      </c>
      <c r="D68" s="121"/>
      <c r="E68" s="121"/>
      <c r="F68" s="121"/>
      <c r="G68" s="121"/>
      <c r="H68" s="121"/>
      <c r="I68" s="7"/>
      <c r="J68" s="8">
        <f t="shared" si="33"/>
        <v>0</v>
      </c>
      <c r="K68" s="8">
        <f t="shared" si="34"/>
        <v>0</v>
      </c>
      <c r="L68" s="8">
        <f t="shared" si="35"/>
        <v>5.6999999999999975</v>
      </c>
      <c r="M68" s="194" t="str">
        <f t="shared" si="25"/>
        <v>-</v>
      </c>
      <c r="N68" s="195">
        <f t="shared" si="26"/>
        <v>5.6999999999999975</v>
      </c>
      <c r="O68" s="356"/>
      <c r="P68" s="357"/>
      <c r="Q68" s="58"/>
      <c r="R68" s="58"/>
      <c r="S68" s="9">
        <f t="shared" si="11"/>
        <v>0</v>
      </c>
      <c r="T68" s="9">
        <f t="shared" si="12"/>
        <v>0</v>
      </c>
      <c r="U68" s="9" t="str">
        <f t="shared" si="13"/>
        <v>00:00</v>
      </c>
      <c r="V68" s="9" t="str">
        <f t="shared" si="14"/>
        <v>00:00</v>
      </c>
      <c r="W68" s="9">
        <f t="shared" si="24"/>
        <v>0</v>
      </c>
      <c r="X68" s="38">
        <f t="shared" si="16"/>
        <v>0</v>
      </c>
      <c r="Y68" s="38">
        <f t="shared" si="17"/>
        <v>0</v>
      </c>
      <c r="Z68" s="10" t="str">
        <f t="shared" si="18"/>
        <v>07:36</v>
      </c>
      <c r="AA68" s="10" t="str">
        <f t="shared" si="19"/>
        <v>00:00</v>
      </c>
      <c r="AB68" s="11">
        <v>0.9166666666666666</v>
      </c>
      <c r="AC68" s="11">
        <v>0.25</v>
      </c>
      <c r="AD68" s="12">
        <f t="shared" si="27"/>
        <v>0</v>
      </c>
      <c r="AE68" s="12">
        <f t="shared" si="28"/>
        <v>0</v>
      </c>
      <c r="AF68" s="12">
        <f t="shared" si="29"/>
        <v>0</v>
      </c>
      <c r="AG68" s="9">
        <v>0.7916666666666666</v>
      </c>
      <c r="AH68" s="9">
        <v>0.9166666666666666</v>
      </c>
      <c r="AI68" s="9" t="str">
        <f t="shared" si="30"/>
        <v>00:00</v>
      </c>
      <c r="AJ68" s="9" t="str">
        <f t="shared" si="31"/>
        <v>00:00</v>
      </c>
      <c r="AK68" s="9" t="str">
        <f t="shared" si="32"/>
        <v>00:00</v>
      </c>
      <c r="AL68" s="125">
        <f t="shared" si="20"/>
        <v>0</v>
      </c>
      <c r="AM68" s="125">
        <f t="shared" si="21"/>
        <v>0</v>
      </c>
      <c r="AN68" s="125">
        <f t="shared" si="22"/>
        <v>0</v>
      </c>
      <c r="AO68" s="125">
        <f t="shared" si="23"/>
        <v>0</v>
      </c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</row>
    <row r="69" spans="1:53" ht="12.75">
      <c r="A69" s="205">
        <v>43034</v>
      </c>
      <c r="B69" s="133">
        <v>1</v>
      </c>
      <c r="C69" s="145" t="s">
        <v>117</v>
      </c>
      <c r="D69" s="121"/>
      <c r="E69" s="121"/>
      <c r="F69" s="121"/>
      <c r="G69" s="121"/>
      <c r="H69" s="121"/>
      <c r="I69" s="7"/>
      <c r="J69" s="8">
        <f t="shared" si="33"/>
        <v>0</v>
      </c>
      <c r="K69" s="8">
        <f t="shared" si="34"/>
        <v>0</v>
      </c>
      <c r="L69" s="8">
        <f t="shared" si="35"/>
        <v>6.016666666666664</v>
      </c>
      <c r="M69" s="194" t="str">
        <f t="shared" si="25"/>
        <v>-</v>
      </c>
      <c r="N69" s="195">
        <f t="shared" si="26"/>
        <v>6.016666666666664</v>
      </c>
      <c r="O69" s="356"/>
      <c r="P69" s="357"/>
      <c r="Q69" s="58"/>
      <c r="R69" s="58"/>
      <c r="S69" s="9">
        <f t="shared" si="11"/>
        <v>0</v>
      </c>
      <c r="T69" s="9">
        <f t="shared" si="12"/>
        <v>0</v>
      </c>
      <c r="U69" s="9" t="str">
        <f t="shared" si="13"/>
        <v>00:00</v>
      </c>
      <c r="V69" s="9" t="str">
        <f t="shared" si="14"/>
        <v>00:00</v>
      </c>
      <c r="W69" s="9">
        <f t="shared" si="24"/>
        <v>0</v>
      </c>
      <c r="X69" s="38">
        <f t="shared" si="16"/>
        <v>0</v>
      </c>
      <c r="Y69" s="38">
        <f t="shared" si="17"/>
        <v>0</v>
      </c>
      <c r="Z69" s="10" t="str">
        <f t="shared" si="18"/>
        <v>07:36</v>
      </c>
      <c r="AA69" s="10" t="str">
        <f t="shared" si="19"/>
        <v>00:00</v>
      </c>
      <c r="AB69" s="11">
        <v>0.9166666666666666</v>
      </c>
      <c r="AC69" s="11">
        <v>0.25</v>
      </c>
      <c r="AD69" s="12">
        <f t="shared" si="27"/>
        <v>0</v>
      </c>
      <c r="AE69" s="12">
        <f t="shared" si="28"/>
        <v>0</v>
      </c>
      <c r="AF69" s="12">
        <f t="shared" si="29"/>
        <v>0</v>
      </c>
      <c r="AG69" s="9">
        <v>0.7916666666666666</v>
      </c>
      <c r="AH69" s="9">
        <v>0.9166666666666666</v>
      </c>
      <c r="AI69" s="9" t="str">
        <f t="shared" si="30"/>
        <v>00:00</v>
      </c>
      <c r="AJ69" s="9" t="str">
        <f t="shared" si="31"/>
        <v>00:00</v>
      </c>
      <c r="AK69" s="9" t="str">
        <f t="shared" si="32"/>
        <v>00:00</v>
      </c>
      <c r="AL69" s="125">
        <f t="shared" si="20"/>
        <v>0</v>
      </c>
      <c r="AM69" s="125">
        <f t="shared" si="21"/>
        <v>0</v>
      </c>
      <c r="AN69" s="125">
        <f t="shared" si="22"/>
        <v>0</v>
      </c>
      <c r="AO69" s="125">
        <f t="shared" si="23"/>
        <v>0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</row>
    <row r="70" spans="1:53" ht="12.75">
      <c r="A70" s="205">
        <v>43035</v>
      </c>
      <c r="B70" s="133">
        <v>1</v>
      </c>
      <c r="C70" s="145" t="s">
        <v>117</v>
      </c>
      <c r="D70" s="121"/>
      <c r="E70" s="121"/>
      <c r="F70" s="121"/>
      <c r="G70" s="121"/>
      <c r="H70" s="121"/>
      <c r="I70" s="7"/>
      <c r="J70" s="8">
        <f t="shared" si="33"/>
        <v>0</v>
      </c>
      <c r="K70" s="8">
        <f t="shared" si="34"/>
        <v>0</v>
      </c>
      <c r="L70" s="8">
        <f t="shared" si="35"/>
        <v>6.33333333333333</v>
      </c>
      <c r="M70" s="194" t="str">
        <f t="shared" si="25"/>
        <v>-</v>
      </c>
      <c r="N70" s="195">
        <f t="shared" si="26"/>
        <v>6.33333333333333</v>
      </c>
      <c r="O70" s="356"/>
      <c r="P70" s="357"/>
      <c r="Q70" s="58"/>
      <c r="R70" s="58"/>
      <c r="S70" s="9">
        <f t="shared" si="11"/>
        <v>0</v>
      </c>
      <c r="T70" s="9">
        <f t="shared" si="12"/>
        <v>0</v>
      </c>
      <c r="U70" s="9" t="str">
        <f t="shared" si="13"/>
        <v>00:00</v>
      </c>
      <c r="V70" s="9" t="str">
        <f t="shared" si="14"/>
        <v>00:00</v>
      </c>
      <c r="W70" s="9">
        <f t="shared" si="24"/>
        <v>0</v>
      </c>
      <c r="X70" s="38">
        <f t="shared" si="16"/>
        <v>0</v>
      </c>
      <c r="Y70" s="38">
        <f t="shared" si="17"/>
        <v>0</v>
      </c>
      <c r="Z70" s="10" t="str">
        <f t="shared" si="18"/>
        <v>07:36</v>
      </c>
      <c r="AA70" s="10" t="str">
        <f t="shared" si="19"/>
        <v>00:00</v>
      </c>
      <c r="AB70" s="11">
        <v>0.9166666666666666</v>
      </c>
      <c r="AC70" s="11">
        <v>0.25</v>
      </c>
      <c r="AD70" s="12">
        <f t="shared" si="27"/>
        <v>0</v>
      </c>
      <c r="AE70" s="12">
        <f t="shared" si="28"/>
        <v>0</v>
      </c>
      <c r="AF70" s="12">
        <f t="shared" si="29"/>
        <v>0</v>
      </c>
      <c r="AG70" s="9">
        <v>0.7916666666666666</v>
      </c>
      <c r="AH70" s="9">
        <v>0.9166666666666666</v>
      </c>
      <c r="AI70" s="9" t="str">
        <f t="shared" si="30"/>
        <v>00:00</v>
      </c>
      <c r="AJ70" s="9" t="str">
        <f t="shared" si="31"/>
        <v>00:00</v>
      </c>
      <c r="AK70" s="9" t="str">
        <f t="shared" si="32"/>
        <v>00:00</v>
      </c>
      <c r="AL70" s="125">
        <f t="shared" si="20"/>
        <v>0</v>
      </c>
      <c r="AM70" s="125">
        <f t="shared" si="21"/>
        <v>0</v>
      </c>
      <c r="AN70" s="125">
        <f t="shared" si="22"/>
        <v>0</v>
      </c>
      <c r="AO70" s="125">
        <f t="shared" si="23"/>
        <v>0</v>
      </c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</row>
    <row r="71" spans="1:53" ht="12.75">
      <c r="A71" s="205">
        <v>43036</v>
      </c>
      <c r="B71" s="133">
        <v>4</v>
      </c>
      <c r="C71" s="145" t="s">
        <v>117</v>
      </c>
      <c r="D71" s="121"/>
      <c r="E71" s="121"/>
      <c r="F71" s="157"/>
      <c r="G71" s="157"/>
      <c r="H71" s="121"/>
      <c r="I71" s="7"/>
      <c r="J71" s="8">
        <f t="shared" si="33"/>
        <v>0</v>
      </c>
      <c r="K71" s="8">
        <f>SUM(K70,J71)</f>
        <v>0</v>
      </c>
      <c r="L71" s="8">
        <f t="shared" si="35"/>
        <v>6.33333333333333</v>
      </c>
      <c r="M71" s="194" t="str">
        <f>IF(K71&gt;=L71,"+","-")</f>
        <v>-</v>
      </c>
      <c r="N71" s="195">
        <f>IF(K71=L71,"00:00",IF(K71&gt;L71,K71-L71,L71-K71))</f>
        <v>6.33333333333333</v>
      </c>
      <c r="O71" s="356"/>
      <c r="P71" s="357"/>
      <c r="Q71" s="58"/>
      <c r="R71" s="58"/>
      <c r="S71" s="9">
        <f t="shared" si="11"/>
        <v>0</v>
      </c>
      <c r="T71" s="9">
        <f t="shared" si="12"/>
        <v>0</v>
      </c>
      <c r="U71" s="9">
        <f t="shared" si="13"/>
        <v>0</v>
      </c>
      <c r="V71" s="9" t="str">
        <f t="shared" si="14"/>
        <v>00:00</v>
      </c>
      <c r="W71" s="9">
        <f t="shared" si="24"/>
        <v>0</v>
      </c>
      <c r="X71" s="38">
        <f t="shared" si="16"/>
        <v>0</v>
      </c>
      <c r="Y71" s="38">
        <f t="shared" si="17"/>
        <v>0</v>
      </c>
      <c r="Z71" s="10" t="str">
        <f t="shared" si="18"/>
        <v>00:00</v>
      </c>
      <c r="AA71" s="10" t="str">
        <f t="shared" si="19"/>
        <v>00:00</v>
      </c>
      <c r="AB71" s="11">
        <v>0.9166666666666666</v>
      </c>
      <c r="AC71" s="11">
        <v>0.25</v>
      </c>
      <c r="AD71" s="12">
        <f t="shared" si="27"/>
        <v>0</v>
      </c>
      <c r="AE71" s="12">
        <f t="shared" si="28"/>
        <v>0</v>
      </c>
      <c r="AF71" s="12">
        <f t="shared" si="29"/>
        <v>0</v>
      </c>
      <c r="AG71" s="9">
        <v>0.7916666666666666</v>
      </c>
      <c r="AH71" s="9">
        <v>0.9166666666666666</v>
      </c>
      <c r="AI71" s="9" t="str">
        <f t="shared" si="30"/>
        <v>00:00</v>
      </c>
      <c r="AJ71" s="9" t="str">
        <f t="shared" si="31"/>
        <v>00:00</v>
      </c>
      <c r="AK71" s="9" t="str">
        <f t="shared" si="32"/>
        <v>00:00</v>
      </c>
      <c r="AL71" s="125">
        <f t="shared" si="20"/>
        <v>0</v>
      </c>
      <c r="AM71" s="125">
        <f t="shared" si="21"/>
        <v>0</v>
      </c>
      <c r="AN71" s="125">
        <f t="shared" si="22"/>
        <v>0</v>
      </c>
      <c r="AO71" s="125">
        <f t="shared" si="23"/>
        <v>0</v>
      </c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</row>
    <row r="72" spans="1:53" ht="12.75">
      <c r="A72" s="205">
        <v>43037</v>
      </c>
      <c r="B72" s="168">
        <v>4</v>
      </c>
      <c r="C72" s="145" t="s">
        <v>117</v>
      </c>
      <c r="D72" s="121"/>
      <c r="E72" s="121"/>
      <c r="F72" s="157"/>
      <c r="G72" s="157"/>
      <c r="H72" s="121"/>
      <c r="I72" s="7"/>
      <c r="J72" s="8">
        <f t="shared" si="33"/>
        <v>0</v>
      </c>
      <c r="K72" s="8">
        <f>SUM(K71,J72)</f>
        <v>0</v>
      </c>
      <c r="L72" s="8">
        <f t="shared" si="35"/>
        <v>6.33333333333333</v>
      </c>
      <c r="M72" s="194" t="str">
        <f>IF(K72&gt;=L72,"+","-")</f>
        <v>-</v>
      </c>
      <c r="N72" s="195">
        <f>IF(K72=L72,"00:00",IF(K72&gt;L72,K72-L72,L72-K72))</f>
        <v>6.33333333333333</v>
      </c>
      <c r="O72" s="356"/>
      <c r="P72" s="357"/>
      <c r="Q72" s="58"/>
      <c r="R72" s="58"/>
      <c r="S72" s="9">
        <f t="shared" si="11"/>
        <v>0</v>
      </c>
      <c r="T72" s="9">
        <f t="shared" si="12"/>
        <v>0</v>
      </c>
      <c r="U72" s="9">
        <f t="shared" si="13"/>
        <v>0</v>
      </c>
      <c r="V72" s="9" t="str">
        <f t="shared" si="14"/>
        <v>00:00</v>
      </c>
      <c r="W72" s="9">
        <f t="shared" si="24"/>
        <v>0</v>
      </c>
      <c r="X72" s="38">
        <f t="shared" si="16"/>
        <v>0</v>
      </c>
      <c r="Y72" s="38">
        <f t="shared" si="17"/>
        <v>0</v>
      </c>
      <c r="Z72" s="10" t="str">
        <f t="shared" si="18"/>
        <v>00:00</v>
      </c>
      <c r="AA72" s="10" t="str">
        <f t="shared" si="19"/>
        <v>00:00</v>
      </c>
      <c r="AB72" s="11">
        <v>0.9166666666666666</v>
      </c>
      <c r="AC72" s="11">
        <v>0.25</v>
      </c>
      <c r="AD72" s="12">
        <f t="shared" si="27"/>
        <v>0</v>
      </c>
      <c r="AE72" s="12">
        <f t="shared" si="28"/>
        <v>0</v>
      </c>
      <c r="AF72" s="12">
        <f t="shared" si="29"/>
        <v>0</v>
      </c>
      <c r="AG72" s="9">
        <v>0.7916666666666666</v>
      </c>
      <c r="AH72" s="9">
        <v>0.9166666666666666</v>
      </c>
      <c r="AI72" s="9" t="str">
        <f t="shared" si="30"/>
        <v>00:00</v>
      </c>
      <c r="AJ72" s="9" t="str">
        <f t="shared" si="31"/>
        <v>00:00</v>
      </c>
      <c r="AK72" s="9" t="str">
        <f t="shared" si="32"/>
        <v>00:00</v>
      </c>
      <c r="AL72" s="125">
        <f t="shared" si="20"/>
        <v>0</v>
      </c>
      <c r="AM72" s="125">
        <f t="shared" si="21"/>
        <v>0</v>
      </c>
      <c r="AN72" s="125">
        <f t="shared" si="22"/>
        <v>0</v>
      </c>
      <c r="AO72" s="125">
        <f t="shared" si="23"/>
        <v>0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</row>
    <row r="73" spans="1:53" ht="12.75">
      <c r="A73" s="205">
        <v>43038</v>
      </c>
      <c r="B73" s="133">
        <v>1</v>
      </c>
      <c r="C73" s="145" t="s">
        <v>117</v>
      </c>
      <c r="D73" s="121"/>
      <c r="E73" s="121"/>
      <c r="F73" s="121"/>
      <c r="G73" s="121"/>
      <c r="H73" s="121"/>
      <c r="I73" s="7"/>
      <c r="J73" s="8">
        <f t="shared" si="33"/>
        <v>0</v>
      </c>
      <c r="K73" s="8">
        <f>SUM(K72,J73)</f>
        <v>0</v>
      </c>
      <c r="L73" s="8">
        <f t="shared" si="35"/>
        <v>6.649999999999997</v>
      </c>
      <c r="M73" s="194" t="str">
        <f>IF(K73&gt;=L73,"+","-")</f>
        <v>-</v>
      </c>
      <c r="N73" s="195">
        <f>IF(K73=L73,"00:00",IF(K73&gt;L73,K73-L73,L73-K73))</f>
        <v>6.649999999999997</v>
      </c>
      <c r="O73" s="356"/>
      <c r="P73" s="357"/>
      <c r="Q73" s="58"/>
      <c r="R73" s="58"/>
      <c r="S73" s="9">
        <f t="shared" si="11"/>
        <v>0</v>
      </c>
      <c r="T73" s="9">
        <f t="shared" si="12"/>
        <v>0</v>
      </c>
      <c r="U73" s="9" t="str">
        <f t="shared" si="13"/>
        <v>00:00</v>
      </c>
      <c r="V73" s="9" t="str">
        <f t="shared" si="14"/>
        <v>00:00</v>
      </c>
      <c r="W73" s="9">
        <f t="shared" si="24"/>
        <v>0</v>
      </c>
      <c r="X73" s="38">
        <f t="shared" si="16"/>
        <v>0</v>
      </c>
      <c r="Y73" s="38">
        <f t="shared" si="17"/>
        <v>0</v>
      </c>
      <c r="Z73" s="10" t="str">
        <f>IF(B73=1,"07:36",IF(B73=2,"07:36",IF(B73=3,"07:36",IF(B73=6,"07/36",IF(B73=7,"00:00",IF(B73=8,"07:36",IF(B73=9,"07:36",IF(B73=5,"07:36","00:00"))))))))</f>
        <v>07:36</v>
      </c>
      <c r="AA73" s="10" t="str">
        <f>IF(B73=1,"00:00",IF(B73=2,"7:36",IF(B73=3,"03:48",IF(B73=6,"03:48",IF(B73=7,"00:00",IF(B73=8,"07:36",IF(B73=9,"00:00",IF(B73=5,"07:36","00:00"))))))))</f>
        <v>00:00</v>
      </c>
      <c r="AB73" s="11">
        <v>0.9166666666666666</v>
      </c>
      <c r="AC73" s="11">
        <v>0.25</v>
      </c>
      <c r="AD73" s="12">
        <f t="shared" si="27"/>
        <v>0</v>
      </c>
      <c r="AE73" s="12">
        <f t="shared" si="28"/>
        <v>0</v>
      </c>
      <c r="AF73" s="12">
        <f t="shared" si="29"/>
        <v>0</v>
      </c>
      <c r="AG73" s="9">
        <v>0.7916666666666666</v>
      </c>
      <c r="AH73" s="9">
        <v>0.9166666666666666</v>
      </c>
      <c r="AI73" s="9" t="str">
        <f t="shared" si="30"/>
        <v>00:00</v>
      </c>
      <c r="AJ73" s="9" t="str">
        <f t="shared" si="31"/>
        <v>00:00</v>
      </c>
      <c r="AK73" s="9" t="str">
        <f t="shared" si="32"/>
        <v>00:00</v>
      </c>
      <c r="AL73" s="125">
        <f t="shared" si="20"/>
        <v>0</v>
      </c>
      <c r="AM73" s="125">
        <f t="shared" si="21"/>
        <v>0</v>
      </c>
      <c r="AN73" s="125">
        <f t="shared" si="22"/>
        <v>0</v>
      </c>
      <c r="AO73" s="125">
        <f t="shared" si="23"/>
        <v>0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</row>
    <row r="74" spans="1:53" ht="12.75">
      <c r="A74" s="205">
        <v>43039</v>
      </c>
      <c r="B74" s="133">
        <v>1</v>
      </c>
      <c r="C74" s="145" t="s">
        <v>117</v>
      </c>
      <c r="D74" s="121"/>
      <c r="E74" s="121"/>
      <c r="F74" s="121"/>
      <c r="G74" s="121"/>
      <c r="H74" s="121"/>
      <c r="I74" s="7"/>
      <c r="J74" s="8">
        <f t="shared" si="33"/>
        <v>0</v>
      </c>
      <c r="K74" s="8">
        <f>SUM(K73,J74)</f>
        <v>0</v>
      </c>
      <c r="L74" s="8">
        <f t="shared" si="35"/>
        <v>6.966666666666663</v>
      </c>
      <c r="M74" s="206" t="str">
        <f>IF(K74&gt;=L74,"+","-")</f>
        <v>-</v>
      </c>
      <c r="N74" s="207">
        <f>IF(K74=L74,"00:00",IF(K74&gt;L74,K74-L74,L74-K74))</f>
        <v>6.966666666666663</v>
      </c>
      <c r="O74" s="356"/>
      <c r="P74" s="357"/>
      <c r="Q74" s="58"/>
      <c r="R74" s="58"/>
      <c r="S74" s="9">
        <f t="shared" si="11"/>
        <v>0</v>
      </c>
      <c r="T74" s="9">
        <f t="shared" si="12"/>
        <v>0</v>
      </c>
      <c r="U74" s="9" t="str">
        <f t="shared" si="13"/>
        <v>00:00</v>
      </c>
      <c r="V74" s="9" t="str">
        <f t="shared" si="14"/>
        <v>00:00</v>
      </c>
      <c r="W74" s="9">
        <f t="shared" si="24"/>
        <v>0</v>
      </c>
      <c r="X74" s="38">
        <f t="shared" si="16"/>
        <v>0</v>
      </c>
      <c r="Y74" s="38">
        <f t="shared" si="17"/>
        <v>0</v>
      </c>
      <c r="Z74" s="10" t="str">
        <f>IF(B74=1,"07:36",IF(B74=2,"07:36",IF(B74=3,"07:36",IF(B74=6,"07/36",IF(B74=7,"00:00",IF(B74=8,"07:36",IF(B74=9,"07:36",IF(B74=5,"07:36","00:00"))))))))</f>
        <v>07:36</v>
      </c>
      <c r="AA74" s="10" t="str">
        <f>IF(B74=1,"00:00",IF(B74=2,"7:36",IF(B74=3,"03:48",IF(B74=6,"03:48",IF(B74=7,"00:00",IF(B74=8,"07:36",IF(B74=9,"00:00",IF(B74=5,"07:36","00:00"))))))))</f>
        <v>00:00</v>
      </c>
      <c r="AB74" s="11">
        <v>0.9166666666666666</v>
      </c>
      <c r="AC74" s="11">
        <v>0.25</v>
      </c>
      <c r="AD74" s="12">
        <f t="shared" si="27"/>
        <v>0</v>
      </c>
      <c r="AE74" s="12">
        <f t="shared" si="28"/>
        <v>0</v>
      </c>
      <c r="AF74" s="12">
        <f t="shared" si="29"/>
        <v>0</v>
      </c>
      <c r="AG74" s="9">
        <v>0.7916666666666666</v>
      </c>
      <c r="AH74" s="9">
        <v>0.9166666666666666</v>
      </c>
      <c r="AI74" s="9" t="str">
        <f t="shared" si="30"/>
        <v>00:00</v>
      </c>
      <c r="AJ74" s="9" t="str">
        <f t="shared" si="31"/>
        <v>00:00</v>
      </c>
      <c r="AK74" s="9" t="str">
        <f t="shared" si="32"/>
        <v>00:00</v>
      </c>
      <c r="AL74" s="125">
        <f t="shared" si="20"/>
        <v>0</v>
      </c>
      <c r="AM74" s="125">
        <f t="shared" si="21"/>
        <v>0</v>
      </c>
      <c r="AN74" s="125">
        <f t="shared" si="22"/>
        <v>0</v>
      </c>
      <c r="AO74" s="125">
        <f t="shared" si="23"/>
        <v>0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</row>
    <row r="75" spans="1:53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97" t="s">
        <v>87</v>
      </c>
      <c r="L75" s="198"/>
      <c r="M75" s="208" t="str">
        <f>M74</f>
        <v>-</v>
      </c>
      <c r="N75" s="209">
        <f>N74</f>
        <v>6.966666666666663</v>
      </c>
      <c r="O75" s="112"/>
      <c r="P75" s="112"/>
      <c r="Q75" s="56"/>
      <c r="R75" s="56"/>
      <c r="S75" s="77">
        <f>SUM(S44:S74)</f>
        <v>0</v>
      </c>
      <c r="T75" s="78">
        <f>SUM(T44:T74)</f>
        <v>0</v>
      </c>
      <c r="U75" s="90">
        <f>SUM(U44:U74)</f>
        <v>0</v>
      </c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</row>
    <row r="76" spans="7:25" s="115" customFormat="1" ht="12.75">
      <c r="G76" s="150">
        <f>IF('jul-aug'!K3="+",L76,L76+H76)</f>
        <v>14.033333333333326</v>
      </c>
      <c r="H76" s="150" t="str">
        <f>IF('jul-aug'!L3-"10:00"&gt;0,"10:00",'jul-aug'!L3)</f>
        <v>10:00</v>
      </c>
      <c r="K76" s="118">
        <f>K74+K37+'jul-aug'!N78</f>
        <v>0</v>
      </c>
      <c r="L76" s="118">
        <f>L74+L37</f>
        <v>13.61666666666666</v>
      </c>
      <c r="M76" s="115" t="str">
        <f>IF(K76&gt;L76,"+","-")</f>
        <v>-</v>
      </c>
      <c r="N76" s="118">
        <f>IF(K76=L76,"00:00",IF(K76&gt;L76,K76-L76,L76-K76))</f>
        <v>13.61666666666666</v>
      </c>
      <c r="O76" s="118" t="str">
        <f>IF(M76="-","00:00",N76)</f>
        <v>00:00</v>
      </c>
      <c r="P76" s="118"/>
      <c r="Q76" s="119"/>
      <c r="R76" s="119"/>
      <c r="S76" s="118">
        <f>SUM(S8:S75)</f>
        <v>0</v>
      </c>
      <c r="T76" s="118">
        <f>SUM(T8:T75)</f>
        <v>0</v>
      </c>
      <c r="U76" s="118">
        <f>SUM(U8:U75)</f>
        <v>0</v>
      </c>
      <c r="V76" s="118" t="str">
        <f>V74</f>
        <v>00:00</v>
      </c>
      <c r="W76" s="118">
        <f>W74</f>
        <v>0</v>
      </c>
      <c r="X76" s="120">
        <f>SUM(X8:X75)</f>
        <v>0</v>
      </c>
      <c r="Y76" s="120">
        <f>SUM(Y8:Y75)</f>
        <v>0</v>
      </c>
    </row>
    <row r="77" spans="1:53" ht="12.75">
      <c r="A77" s="55"/>
      <c r="B77" s="55"/>
      <c r="C77" s="55"/>
      <c r="D77" s="55"/>
      <c r="E77" s="55"/>
      <c r="F77" s="55"/>
      <c r="G77" s="55"/>
      <c r="H77" s="226">
        <v>1.25</v>
      </c>
      <c r="I77" s="55"/>
      <c r="J77" s="221"/>
      <c r="K77" s="222"/>
      <c r="L77" s="223" t="s">
        <v>138</v>
      </c>
      <c r="M77" s="224"/>
      <c r="N77" s="227">
        <v>0</v>
      </c>
      <c r="O77" s="225">
        <f>IF(N77&gt;H77,"&lt;&lt;== aantal is te groot !!",IF(N77&lt;L3,"","&lt;&lt;== onvoldoende overuren"))</f>
      </c>
      <c r="P77" s="55"/>
      <c r="Q77" s="56"/>
      <c r="R77" s="56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</row>
    <row r="78" spans="1:53" ht="12.7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6"/>
      <c r="R78" s="56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</row>
    <row r="79" spans="1:53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6"/>
      <c r="R79" s="56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</row>
    <row r="80" spans="1:53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6"/>
      <c r="R80" s="56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</row>
    <row r="81" spans="1:53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6"/>
      <c r="R81" s="56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</row>
    <row r="82" spans="1:53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6"/>
      <c r="R82" s="56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</row>
    <row r="83" spans="1:53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6"/>
      <c r="R83" s="56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</row>
    <row r="84" spans="1:53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6"/>
      <c r="R84" s="56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</row>
    <row r="85" spans="1:53" ht="12.7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6"/>
      <c r="R85" s="56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</row>
    <row r="86" spans="1:53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6"/>
      <c r="R86" s="56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</row>
    <row r="87" spans="1:53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6"/>
      <c r="R87" s="56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</row>
    <row r="88" spans="1:53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6"/>
      <c r="R88" s="56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</row>
    <row r="89" spans="1:53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6"/>
      <c r="R89" s="56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</row>
    <row r="90" spans="1:53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6"/>
      <c r="R90" s="56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</row>
    <row r="91" spans="1:53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6"/>
      <c r="R91" s="56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</row>
    <row r="92" spans="1:53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6"/>
      <c r="R92" s="56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</row>
    <row r="93" spans="1:53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6"/>
      <c r="R93" s="56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</row>
    <row r="94" spans="1:53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6"/>
      <c r="R94" s="56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</row>
    <row r="95" spans="1:53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6"/>
      <c r="R95" s="56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</row>
    <row r="96" spans="1:53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6"/>
      <c r="R96" s="56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</row>
    <row r="97" spans="1:53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6"/>
      <c r="R97" s="56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</row>
    <row r="98" spans="1:53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6"/>
      <c r="R98" s="56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</row>
    <row r="99" spans="1:53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6"/>
      <c r="R99" s="56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</row>
    <row r="100" spans="1:53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6"/>
      <c r="R100" s="56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</row>
    <row r="101" spans="1:53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6"/>
      <c r="R101" s="56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</row>
    <row r="102" spans="1:53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6"/>
      <c r="R102" s="56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</row>
    <row r="103" spans="1:53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6"/>
      <c r="R103" s="56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</row>
    <row r="104" spans="1:53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6"/>
      <c r="R104" s="56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</row>
    <row r="105" spans="1:53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6"/>
      <c r="R105" s="56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</row>
    <row r="106" spans="1:53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6"/>
      <c r="R106" s="56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</row>
    <row r="107" spans="1:53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6"/>
      <c r="R107" s="56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</row>
    <row r="108" spans="1:53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6"/>
      <c r="R108" s="56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</row>
    <row r="109" spans="1:53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6"/>
      <c r="R109" s="56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</row>
    <row r="110" spans="1:53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6"/>
      <c r="R110" s="56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</row>
    <row r="111" spans="1:53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6"/>
      <c r="R111" s="56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</row>
    <row r="112" spans="1:53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6"/>
      <c r="R112" s="56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</row>
    <row r="113" spans="1:53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6"/>
      <c r="R113" s="56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</row>
    <row r="114" spans="1:53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6"/>
      <c r="R114" s="56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</row>
  </sheetData>
  <sheetProtection/>
  <mergeCells count="85">
    <mergeCell ref="O74:P74"/>
    <mergeCell ref="O69:P69"/>
    <mergeCell ref="O70:P70"/>
    <mergeCell ref="O71:P71"/>
    <mergeCell ref="O72:P72"/>
    <mergeCell ref="O57:P57"/>
    <mergeCell ref="O60:P60"/>
    <mergeCell ref="O62:P62"/>
    <mergeCell ref="O63:P63"/>
    <mergeCell ref="O64:P64"/>
    <mergeCell ref="D5:H5"/>
    <mergeCell ref="O73:P73"/>
    <mergeCell ref="O65:P65"/>
    <mergeCell ref="O66:P66"/>
    <mergeCell ref="O68:P68"/>
    <mergeCell ref="O61:P61"/>
    <mergeCell ref="O67:P67"/>
    <mergeCell ref="O58:P58"/>
    <mergeCell ref="O59:P59"/>
    <mergeCell ref="O52:P52"/>
    <mergeCell ref="I4:J4"/>
    <mergeCell ref="O54:P54"/>
    <mergeCell ref="O55:P55"/>
    <mergeCell ref="O56:P56"/>
    <mergeCell ref="O44:P44"/>
    <mergeCell ref="O45:P45"/>
    <mergeCell ref="O48:P48"/>
    <mergeCell ref="O49:P49"/>
    <mergeCell ref="O50:P50"/>
    <mergeCell ref="O51:P51"/>
    <mergeCell ref="O53:P53"/>
    <mergeCell ref="O31:P31"/>
    <mergeCell ref="O35:P35"/>
    <mergeCell ref="O32:P32"/>
    <mergeCell ref="O33:P33"/>
    <mergeCell ref="O36:P36"/>
    <mergeCell ref="O37:P37"/>
    <mergeCell ref="O46:P46"/>
    <mergeCell ref="O47:P47"/>
    <mergeCell ref="O34:P34"/>
    <mergeCell ref="O28:P28"/>
    <mergeCell ref="O29:P29"/>
    <mergeCell ref="O30:P30"/>
    <mergeCell ref="O24:P24"/>
    <mergeCell ref="O25:P25"/>
    <mergeCell ref="O26:P26"/>
    <mergeCell ref="O27:P27"/>
    <mergeCell ref="O14:P14"/>
    <mergeCell ref="O21:P21"/>
    <mergeCell ref="O22:P22"/>
    <mergeCell ref="O23:P23"/>
    <mergeCell ref="O20:P20"/>
    <mergeCell ref="O16:P16"/>
    <mergeCell ref="O17:P17"/>
    <mergeCell ref="O18:P18"/>
    <mergeCell ref="O19:P19"/>
    <mergeCell ref="O15:P15"/>
    <mergeCell ref="O13:P13"/>
    <mergeCell ref="O8:P8"/>
    <mergeCell ref="S6:S7"/>
    <mergeCell ref="T6:T7"/>
    <mergeCell ref="O9:P9"/>
    <mergeCell ref="O10:P10"/>
    <mergeCell ref="O11:P11"/>
    <mergeCell ref="O12:P12"/>
    <mergeCell ref="AI6:AK6"/>
    <mergeCell ref="AB6:AC6"/>
    <mergeCell ref="I6:I7"/>
    <mergeCell ref="J6:J7"/>
    <mergeCell ref="K6:K7"/>
    <mergeCell ref="L6:L7"/>
    <mergeCell ref="U6:U7"/>
    <mergeCell ref="O6:P7"/>
    <mergeCell ref="M6:N7"/>
    <mergeCell ref="AD6:AF6"/>
    <mergeCell ref="AL6:AN6"/>
    <mergeCell ref="I5:L5"/>
    <mergeCell ref="A6:A7"/>
    <mergeCell ref="B6:B7"/>
    <mergeCell ref="D6:D7"/>
    <mergeCell ref="E6:E7"/>
    <mergeCell ref="F6:F7"/>
    <mergeCell ref="G6:G7"/>
    <mergeCell ref="H6:H7"/>
    <mergeCell ref="AG6:AH6"/>
  </mergeCells>
  <conditionalFormatting sqref="C44:C74 C8:C37">
    <cfRule type="cellIs" priority="1" dxfId="7" operator="equal" stopIfTrue="1">
      <formula>"N"</formula>
    </cfRule>
    <cfRule type="cellIs" priority="2" dxfId="6" operator="equal" stopIfTrue="1">
      <formula>"J"</formula>
    </cfRule>
  </conditionalFormatting>
  <conditionalFormatting sqref="A8:A37 A43:A74">
    <cfRule type="cellIs" priority="3" dxfId="5" operator="equal" stopIfTrue="1">
      <formula>$I$5</formula>
    </cfRule>
    <cfRule type="expression" priority="4" dxfId="1" stopIfTrue="1">
      <formula>B8=4</formula>
    </cfRule>
    <cfRule type="expression" priority="5" dxfId="3" stopIfTrue="1">
      <formula>B8=7</formula>
    </cfRule>
  </conditionalFormatting>
  <conditionalFormatting sqref="B8:B37 B43:B74">
    <cfRule type="cellIs" priority="6" dxfId="2" operator="between" stopIfTrue="1">
      <formula>7.999</formula>
      <formula>9.0001</formula>
    </cfRule>
    <cfRule type="cellIs" priority="7" dxfId="1" operator="between" stopIfTrue="1">
      <formula>3.9999</formula>
      <formula>4.0001</formula>
    </cfRule>
    <cfRule type="cellIs" priority="8" dxfId="0" operator="between" stopIfTrue="1">
      <formula>6.999</formula>
      <formula>7.00001</formula>
    </cfRule>
  </conditionalFormatting>
  <printOptions/>
  <pageMargins left="0.75" right="0.75" top="1" bottom="1" header="0.5" footer="3.92"/>
  <pageSetup fitToHeight="1" fitToWidth="1" horizontalDpi="360" verticalDpi="36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T11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J1" sqref="J1"/>
      <selection pane="bottomLeft" activeCell="A20" sqref="A20"/>
      <selection pane="bottomRight" activeCell="B74" sqref="B74"/>
    </sheetView>
  </sheetViews>
  <sheetFormatPr defaultColWidth="9.140625" defaultRowHeight="12.75"/>
  <cols>
    <col min="1" max="1" width="13.00390625" style="0" customWidth="1"/>
    <col min="2" max="2" width="7.421875" style="0" customWidth="1"/>
    <col min="3" max="3" width="3.28125" style="0" customWidth="1"/>
    <col min="7" max="7" width="10.140625" style="0" bestFit="1" customWidth="1"/>
    <col min="13" max="13" width="3.00390625" style="0" customWidth="1"/>
    <col min="14" max="14" width="7.8515625" style="0" customWidth="1"/>
    <col min="15" max="16" width="10.00390625" style="47" customWidth="1"/>
    <col min="17" max="18" width="7.140625" style="26" customWidth="1"/>
    <col min="19" max="19" width="9.140625" style="0" hidden="1" customWidth="1"/>
    <col min="20" max="20" width="11.00390625" style="0" hidden="1" customWidth="1"/>
    <col min="21" max="22" width="9.140625" style="0" hidden="1" customWidth="1"/>
    <col min="23" max="23" width="10.8515625" style="0" hidden="1" customWidth="1"/>
    <col min="24" max="25" width="5.28125" style="0" hidden="1" customWidth="1"/>
    <col min="26" max="41" width="9.140625" style="0" hidden="1" customWidth="1"/>
    <col min="42" max="42" width="9.140625" style="0" customWidth="1"/>
  </cols>
  <sheetData>
    <row r="1" spans="1:46" ht="12.75">
      <c r="A1" s="13" t="s">
        <v>30</v>
      </c>
      <c r="B1" s="14">
        <v>1</v>
      </c>
      <c r="C1" s="56"/>
      <c r="D1" s="22" t="s">
        <v>62</v>
      </c>
      <c r="E1" s="45"/>
      <c r="F1" s="46">
        <v>6</v>
      </c>
      <c r="G1" s="135" t="s">
        <v>31</v>
      </c>
      <c r="H1" s="64">
        <f>'sep-okt'!H3</f>
        <v>11.083333333333332</v>
      </c>
      <c r="I1" s="15" t="s">
        <v>32</v>
      </c>
      <c r="J1" s="16"/>
      <c r="K1" s="16"/>
      <c r="L1" s="67">
        <f>G76</f>
        <v>14.033333333333326</v>
      </c>
      <c r="M1" s="62"/>
      <c r="N1" s="63"/>
      <c r="O1" s="80" t="s">
        <v>71</v>
      </c>
      <c r="P1" s="80" t="s">
        <v>72</v>
      </c>
      <c r="Q1" s="56"/>
      <c r="R1" s="56"/>
      <c r="S1" s="55"/>
      <c r="T1" s="55"/>
      <c r="U1" s="55"/>
      <c r="V1" s="55"/>
      <c r="W1" s="56"/>
      <c r="X1" s="56"/>
      <c r="Y1" s="56"/>
      <c r="Z1" s="59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</row>
    <row r="2" spans="1:46" ht="12.75">
      <c r="A2" s="17" t="s">
        <v>38</v>
      </c>
      <c r="B2" s="18">
        <v>2</v>
      </c>
      <c r="C2" s="56"/>
      <c r="D2" s="153" t="s">
        <v>127</v>
      </c>
      <c r="E2" s="154"/>
      <c r="F2" s="155">
        <v>7</v>
      </c>
      <c r="G2" s="137" t="s">
        <v>33</v>
      </c>
      <c r="H2" s="65">
        <f>W76</f>
        <v>0</v>
      </c>
      <c r="I2" s="20" t="s">
        <v>141</v>
      </c>
      <c r="J2" s="21"/>
      <c r="K2" s="21"/>
      <c r="L2" s="68">
        <f>K76</f>
        <v>1.5833333333333333</v>
      </c>
      <c r="M2" s="70" t="s">
        <v>69</v>
      </c>
      <c r="N2" s="54"/>
      <c r="O2" s="77">
        <f>S38</f>
        <v>0</v>
      </c>
      <c r="P2" s="77">
        <f>S75</f>
        <v>0</v>
      </c>
      <c r="Q2" s="56"/>
      <c r="R2" s="56"/>
      <c r="S2" s="55"/>
      <c r="T2" s="55"/>
      <c r="U2" s="55"/>
      <c r="V2" s="55"/>
      <c r="W2" s="56"/>
      <c r="X2" s="56"/>
      <c r="Y2" s="56"/>
      <c r="Z2" s="59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128"/>
      <c r="AN2" s="55"/>
      <c r="AO2" s="55"/>
      <c r="AP2" s="55"/>
      <c r="AQ2" s="55"/>
      <c r="AR2" s="55"/>
      <c r="AS2" s="55"/>
      <c r="AT2" s="55"/>
    </row>
    <row r="3" spans="1:46" ht="12.75">
      <c r="A3" s="22" t="s">
        <v>35</v>
      </c>
      <c r="B3" s="18">
        <v>3</v>
      </c>
      <c r="C3" s="56"/>
      <c r="D3" s="93" t="s">
        <v>63</v>
      </c>
      <c r="E3" s="94"/>
      <c r="F3" s="95">
        <v>8</v>
      </c>
      <c r="G3" s="19" t="s">
        <v>36</v>
      </c>
      <c r="H3" s="65">
        <f>H1-H2</f>
        <v>11.083333333333332</v>
      </c>
      <c r="I3" s="20" t="s">
        <v>36</v>
      </c>
      <c r="J3" s="21"/>
      <c r="K3" s="35" t="str">
        <f>IF(L2&gt;L1,"+","-")</f>
        <v>-</v>
      </c>
      <c r="L3" s="68">
        <f>IF(L1=L2,"00:00",IF(L1&gt;L2,L1-L2,L2-L1))</f>
        <v>12.449999999999992</v>
      </c>
      <c r="M3" s="61" t="s">
        <v>70</v>
      </c>
      <c r="N3" s="69"/>
      <c r="O3" s="78">
        <f>T38</f>
        <v>0</v>
      </c>
      <c r="P3" s="78">
        <f>T75</f>
        <v>0</v>
      </c>
      <c r="Q3" s="56"/>
      <c r="R3" s="56"/>
      <c r="S3" s="55"/>
      <c r="T3" s="55"/>
      <c r="U3" s="55"/>
      <c r="V3" s="55"/>
      <c r="W3" s="56"/>
      <c r="X3" s="56"/>
      <c r="Y3" s="60"/>
      <c r="Z3" s="59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128"/>
      <c r="AN3" s="55"/>
      <c r="AO3" s="55"/>
      <c r="AP3" s="55"/>
      <c r="AQ3" s="55"/>
      <c r="AR3" s="55"/>
      <c r="AS3" s="55"/>
      <c r="AT3" s="55"/>
    </row>
    <row r="4" spans="1:46" ht="13.5" thickBot="1">
      <c r="A4" s="151" t="s">
        <v>39</v>
      </c>
      <c r="B4" s="152">
        <v>4</v>
      </c>
      <c r="C4" s="146"/>
      <c r="D4" s="96" t="s">
        <v>64</v>
      </c>
      <c r="E4" s="97"/>
      <c r="F4" s="98">
        <v>9</v>
      </c>
      <c r="G4" s="24" t="s">
        <v>37</v>
      </c>
      <c r="H4" s="66">
        <f>H3/werkuren</f>
        <v>35</v>
      </c>
      <c r="I4" s="364" t="s">
        <v>109</v>
      </c>
      <c r="J4" s="364"/>
      <c r="K4" s="21"/>
      <c r="L4" s="134">
        <f>($O$2+$P$2)*35%+($O$3+$P$3)*20%+$O$4+$P$4+O76-N77</f>
        <v>0</v>
      </c>
      <c r="M4" s="148" t="s">
        <v>118</v>
      </c>
      <c r="N4" s="71"/>
      <c r="O4" s="79">
        <f>U38</f>
        <v>0</v>
      </c>
      <c r="P4" s="79">
        <f>U75</f>
        <v>0</v>
      </c>
      <c r="Q4" s="56"/>
      <c r="R4" s="56"/>
      <c r="S4" s="55"/>
      <c r="T4" s="55"/>
      <c r="U4" s="55"/>
      <c r="V4" s="55"/>
      <c r="W4" s="56"/>
      <c r="X4" s="56"/>
      <c r="Y4" s="56"/>
      <c r="Z4" s="59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46" ht="15.75">
      <c r="A5" s="17" t="s">
        <v>40</v>
      </c>
      <c r="B5" s="23">
        <v>5</v>
      </c>
      <c r="C5" s="55"/>
      <c r="D5" s="336" t="str">
        <f>legende!C3</f>
        <v>naam voornaam</v>
      </c>
      <c r="E5" s="336"/>
      <c r="F5" s="336"/>
      <c r="G5" s="336"/>
      <c r="H5" s="336"/>
      <c r="I5" s="345">
        <f ca="1">TODAY()</f>
        <v>42696</v>
      </c>
      <c r="J5" s="345"/>
      <c r="K5" s="345"/>
      <c r="L5" s="345"/>
      <c r="M5" s="72" t="s">
        <v>68</v>
      </c>
      <c r="N5" s="73"/>
      <c r="O5" s="81" t="str">
        <f>IF(M38="-",M38,N38)</f>
        <v>-</v>
      </c>
      <c r="P5" s="81" t="str">
        <f>IF(M75="-",M75,N75)</f>
        <v>-</v>
      </c>
      <c r="Q5" s="56"/>
      <c r="R5" s="56"/>
      <c r="S5" s="55"/>
      <c r="T5" s="55"/>
      <c r="U5" s="55"/>
      <c r="V5" s="55"/>
      <c r="W5" s="56"/>
      <c r="X5" s="56"/>
      <c r="Y5" s="56"/>
      <c r="Z5" s="59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</row>
    <row r="6" spans="1:46" ht="12.75">
      <c r="A6" s="343" t="s">
        <v>0</v>
      </c>
      <c r="B6" s="343" t="s">
        <v>1</v>
      </c>
      <c r="C6" s="143" t="s">
        <v>119</v>
      </c>
      <c r="D6" s="343" t="s">
        <v>2</v>
      </c>
      <c r="E6" s="343" t="s">
        <v>3</v>
      </c>
      <c r="F6" s="343" t="s">
        <v>2</v>
      </c>
      <c r="G6" s="343" t="s">
        <v>3</v>
      </c>
      <c r="H6" s="343" t="s">
        <v>2</v>
      </c>
      <c r="I6" s="343" t="s">
        <v>3</v>
      </c>
      <c r="J6" s="346" t="s">
        <v>4</v>
      </c>
      <c r="K6" s="346" t="s">
        <v>5</v>
      </c>
      <c r="L6" s="346" t="s">
        <v>6</v>
      </c>
      <c r="M6" s="348" t="s">
        <v>7</v>
      </c>
      <c r="N6" s="349"/>
      <c r="O6" s="339" t="s">
        <v>67</v>
      </c>
      <c r="P6" s="340"/>
      <c r="Q6" s="57"/>
      <c r="R6" s="57"/>
      <c r="S6" s="361" t="s">
        <v>8</v>
      </c>
      <c r="T6" s="337" t="s">
        <v>9</v>
      </c>
      <c r="U6" s="360" t="s">
        <v>10</v>
      </c>
      <c r="V6" s="52" t="s">
        <v>65</v>
      </c>
      <c r="W6" s="42" t="s">
        <v>38</v>
      </c>
      <c r="X6" s="40"/>
      <c r="Y6" s="36" t="s">
        <v>61</v>
      </c>
      <c r="Z6" s="1"/>
      <c r="AA6" s="1"/>
      <c r="AB6" s="350" t="s">
        <v>11</v>
      </c>
      <c r="AC6" s="350"/>
      <c r="AD6" s="350" t="s">
        <v>11</v>
      </c>
      <c r="AE6" s="350"/>
      <c r="AF6" s="350"/>
      <c r="AG6" s="355" t="s">
        <v>12</v>
      </c>
      <c r="AH6" s="355"/>
      <c r="AI6" s="355" t="s">
        <v>12</v>
      </c>
      <c r="AJ6" s="355"/>
      <c r="AK6" s="355"/>
      <c r="AL6" s="365" t="s">
        <v>110</v>
      </c>
      <c r="AM6" s="366"/>
      <c r="AN6" s="366"/>
      <c r="AO6" s="127"/>
      <c r="AP6" s="55"/>
      <c r="AQ6" s="55"/>
      <c r="AR6" s="55"/>
      <c r="AS6" s="55"/>
      <c r="AT6" s="55"/>
    </row>
    <row r="7" spans="1:46" ht="12.75">
      <c r="A7" s="344"/>
      <c r="B7" s="344"/>
      <c r="C7" s="144" t="s">
        <v>120</v>
      </c>
      <c r="D7" s="344"/>
      <c r="E7" s="344"/>
      <c r="F7" s="344"/>
      <c r="G7" s="344"/>
      <c r="H7" s="344"/>
      <c r="I7" s="344"/>
      <c r="J7" s="347"/>
      <c r="K7" s="347"/>
      <c r="L7" s="347"/>
      <c r="M7" s="348"/>
      <c r="N7" s="349"/>
      <c r="O7" s="341"/>
      <c r="P7" s="342"/>
      <c r="Q7" s="57"/>
      <c r="R7" s="57"/>
      <c r="S7" s="361"/>
      <c r="T7" s="338"/>
      <c r="U7" s="360"/>
      <c r="V7" s="53" t="s">
        <v>66</v>
      </c>
      <c r="W7" s="43" t="s">
        <v>51</v>
      </c>
      <c r="X7" s="41" t="s">
        <v>60</v>
      </c>
      <c r="Y7" s="37" t="s">
        <v>60</v>
      </c>
      <c r="Z7" s="5" t="s">
        <v>23</v>
      </c>
      <c r="AA7" s="5" t="s">
        <v>24</v>
      </c>
      <c r="AB7" s="2" t="s">
        <v>25</v>
      </c>
      <c r="AC7" s="2" t="s">
        <v>26</v>
      </c>
      <c r="AD7" s="2" t="s">
        <v>27</v>
      </c>
      <c r="AE7" s="2" t="s">
        <v>28</v>
      </c>
      <c r="AF7" s="2" t="s">
        <v>29</v>
      </c>
      <c r="AG7" s="3" t="s">
        <v>25</v>
      </c>
      <c r="AH7" s="3" t="s">
        <v>26</v>
      </c>
      <c r="AI7" s="3" t="s">
        <v>27</v>
      </c>
      <c r="AJ7" s="3" t="s">
        <v>28</v>
      </c>
      <c r="AK7" s="3" t="s">
        <v>29</v>
      </c>
      <c r="AL7" s="126"/>
      <c r="AM7" s="126"/>
      <c r="AN7" s="126"/>
      <c r="AO7" s="126"/>
      <c r="AP7" s="55"/>
      <c r="AQ7" s="55"/>
      <c r="AR7" s="55"/>
      <c r="AS7" s="55"/>
      <c r="AT7" s="55"/>
    </row>
    <row r="8" spans="1:46" ht="12.75">
      <c r="A8" s="193">
        <v>43040</v>
      </c>
      <c r="B8" s="133">
        <v>8</v>
      </c>
      <c r="C8" s="145" t="s">
        <v>117</v>
      </c>
      <c r="D8" s="7"/>
      <c r="E8" s="7"/>
      <c r="F8" s="7"/>
      <c r="G8" s="8"/>
      <c r="H8" s="8"/>
      <c r="I8" s="8"/>
      <c r="J8" s="8">
        <f>AO8</f>
        <v>0.31666666666666665</v>
      </c>
      <c r="K8" s="8">
        <f aca="true" t="shared" si="0" ref="K8:K37">SUM(K7,J8)</f>
        <v>0.31666666666666665</v>
      </c>
      <c r="L8" s="8">
        <f aca="true" t="shared" si="1" ref="L8:L37">SUM(L7+Z8)</f>
        <v>0.31666666666666665</v>
      </c>
      <c r="M8" s="194" t="str">
        <f aca="true" t="shared" si="2" ref="M8:M37">IF(K8&gt;=L8,"+","-")</f>
        <v>+</v>
      </c>
      <c r="N8" s="195" t="str">
        <f aca="true" t="shared" si="3" ref="N8:N37">IF(K8=L8,"00:00",IF(K8&gt;L8,K8-L8,L8-K8))</f>
        <v>00:00</v>
      </c>
      <c r="O8" s="386"/>
      <c r="P8" s="387"/>
      <c r="Q8" s="58"/>
      <c r="R8" s="58"/>
      <c r="S8" s="9">
        <f aca="true" t="shared" si="4" ref="S8:S37">SUM(AD8:AF8)</f>
        <v>0</v>
      </c>
      <c r="T8" s="9">
        <f aca="true" t="shared" si="5" ref="T8:T37">SUM(AI8:AK8)</f>
        <v>0</v>
      </c>
      <c r="U8" s="9" t="str">
        <f>IF(B8=4,J8,IF(B8=9,J8,"00:00"))</f>
        <v>00:00</v>
      </c>
      <c r="V8" s="9" t="str">
        <f>IF(B8=7,"00:00","00:00")</f>
        <v>00:00</v>
      </c>
      <c r="W8" s="9" t="str">
        <f>IF(B8=2,"07:36",IF(B8=3,"03:48","00:00"))</f>
        <v>00:00</v>
      </c>
      <c r="X8" s="38">
        <f>IF(B8=8,1,IF(B8=9,1,0))</f>
        <v>1</v>
      </c>
      <c r="Y8" s="38">
        <f aca="true" t="shared" si="6" ref="Y8:Y37">IF(B8=9,1,0)</f>
        <v>0</v>
      </c>
      <c r="Z8" s="10" t="str">
        <f>IF(B8=1,"07:36",IF(B8=2,"07:36",IF(B8=3,"03:48",IF(B8=6,"07:36",IF(B8=7,"00:00",IF(B8=8,"07:36",IF(B8=9,"07:36",IF(B8=5,"07:36","00:00"))))))))</f>
        <v>07:36</v>
      </c>
      <c r="AA8" s="10" t="str">
        <f>IF(B8=1,"00:00",IF(B8=2,"7:36",IF(B8=3,"03:48",IF(B8=6,"07:36",IF(B8=7,"00:00",IF(B8=8,"07:36",IF(B8=9,"00:00",IF(B8=5,"07:36","00:00"))))))))</f>
        <v>07:36</v>
      </c>
      <c r="AB8" s="11">
        <v>0.9166666666666666</v>
      </c>
      <c r="AC8" s="11">
        <v>0.25</v>
      </c>
      <c r="AD8" s="12">
        <f aca="true" t="shared" si="7" ref="AD8:AD37">IF(D8&lt;AC8,IF(E8&lt;AC8,E8-D8,AC8-D8),"00:00")+IF(E8&gt;AB8,IF(D8&gt;AB8,E8-D8,E8-AB8),"00:00")</f>
        <v>0</v>
      </c>
      <c r="AE8" s="12">
        <f aca="true" t="shared" si="8" ref="AE8:AE37">IF(F8&lt;AC8,IF(G8&lt;AC8,G8-F8,AC8-F8),"00:00")+IF(G8&gt;AB8,IF(F8&gt;AB8,G8-F8,G8-AB8),"00:00")</f>
        <v>0</v>
      </c>
      <c r="AF8" s="12">
        <f aca="true" t="shared" si="9" ref="AF8:AF37">IF(H8&lt;AC8,IF(I8&lt;AC8,I8-H8,AC8-H8),"00:00")+IF(I8&gt;AB8,IF(H8&gt;AB8,I8-H8,I8-AB8),"00:00")</f>
        <v>0</v>
      </c>
      <c r="AG8" s="9">
        <v>0.7916666666666666</v>
      </c>
      <c r="AH8" s="9">
        <v>0.9166666666666666</v>
      </c>
      <c r="AI8" s="9" t="str">
        <f aca="true" t="shared" si="10" ref="AI8:AI37">IF(E8&lt;AG8,"00:00",IF(D8&gt;=AH8,"00:00",(IF(D8&gt;=AG8,IF(E8&lt;AH8,E8-D8,AH8-D8),IF(E8&gt;AH8,AH8-AG8,E8-AG8)))))</f>
        <v>00:00</v>
      </c>
      <c r="AJ8" s="9" t="str">
        <f aca="true" t="shared" si="11" ref="AJ8:AJ33">IF(G8&lt;AG8,"00:00",IF(F8&gt;=AH8,"00:00",(IF(F8&gt;=AG8,IF(G8&lt;AH8,G8-F8,AH8-F8),IF(G8&gt;AH8,AH8-AG8,G8-AG8)))))</f>
        <v>00:00</v>
      </c>
      <c r="AK8" s="9" t="str">
        <f aca="true" t="shared" si="12" ref="AK8:AK33">IF(I8&lt;AG8,"00:00",IF(H8&gt;=AH8,"00:00",(IF(H8&gt;=AG8,IF(I8&lt;AH8,I8-H8,AH8-H8),IF(I8&gt;AH8,AH8-AG8,I8-AG8)))))</f>
        <v>00:00</v>
      </c>
      <c r="AL8" s="125">
        <f>IF(C8="J",E8-D8,IF(E8-D8&lt;zes,E8-D8,IF(E8-D8&lt;vier,E8-D8-dertig,IF(E8-D8&lt;twee,E8-D8-zestig,E8-D8-negentig))))</f>
        <v>0</v>
      </c>
      <c r="AM8" s="125">
        <f>IF(C8="J",G8-F8,IF(G8-F8&lt;zes,G8-F8,IF(G8-F8&lt;vier,G8-F8-dertig,IF(G8-F8&lt;twee,G8-F8-zestig,G8-F8-negentig))))</f>
        <v>0</v>
      </c>
      <c r="AN8" s="125">
        <f>IF(C8="J",I8-H8,IF(I8-H8&lt;zes,I8-H8,IF(I8-H8&lt;vier,I8-H8-dertig,IF(I8-H8&lt;twee,I8-H8-zestig,I8-H8-negentig))))</f>
        <v>0</v>
      </c>
      <c r="AO8" s="125">
        <f>AL8+AM8++AN8+AA8</f>
        <v>0.31666666666666665</v>
      </c>
      <c r="AP8" s="55"/>
      <c r="AQ8" s="55"/>
      <c r="AR8" s="55"/>
      <c r="AS8" s="55"/>
      <c r="AT8" s="55"/>
    </row>
    <row r="9" spans="1:46" ht="12.75">
      <c r="A9" s="193">
        <v>43041</v>
      </c>
      <c r="B9" s="133">
        <v>8</v>
      </c>
      <c r="C9" s="145" t="s">
        <v>117</v>
      </c>
      <c r="D9" s="7"/>
      <c r="E9" s="7"/>
      <c r="F9" s="7"/>
      <c r="G9" s="8"/>
      <c r="H9" s="8"/>
      <c r="I9" s="8"/>
      <c r="J9" s="8">
        <f aca="true" t="shared" si="13" ref="J9:J74">AO9</f>
        <v>0.31666666666666665</v>
      </c>
      <c r="K9" s="8">
        <f t="shared" si="0"/>
        <v>0.6333333333333333</v>
      </c>
      <c r="L9" s="8">
        <f t="shared" si="1"/>
        <v>0.6333333333333333</v>
      </c>
      <c r="M9" s="194" t="str">
        <f t="shared" si="2"/>
        <v>+</v>
      </c>
      <c r="N9" s="195" t="str">
        <f t="shared" si="3"/>
        <v>00:00</v>
      </c>
      <c r="O9" s="386"/>
      <c r="P9" s="387"/>
      <c r="Q9" s="58"/>
      <c r="R9" s="58"/>
      <c r="S9" s="9">
        <f t="shared" si="4"/>
        <v>0</v>
      </c>
      <c r="T9" s="9">
        <f t="shared" si="5"/>
        <v>0</v>
      </c>
      <c r="U9" s="9" t="str">
        <f aca="true" t="shared" si="14" ref="U9:U74">IF(B9=4,J9,IF(B9=9,J9,"00:00"))</f>
        <v>00:00</v>
      </c>
      <c r="V9" s="9" t="str">
        <f>IF(B9=7,"00:00","00:00")</f>
        <v>00:00</v>
      </c>
      <c r="W9" s="9">
        <f aca="true" t="shared" si="15" ref="W9:W37">IF(B9=2,"07:36"+W8,IF(B9=3,"03:48"+W8,"00:00"+W8))</f>
        <v>0</v>
      </c>
      <c r="X9" s="38">
        <f aca="true" t="shared" si="16" ref="X9:X37">IF(B9=8,1,IF(B9=9,1,0))</f>
        <v>1</v>
      </c>
      <c r="Y9" s="38">
        <f t="shared" si="6"/>
        <v>0</v>
      </c>
      <c r="Z9" s="10" t="str">
        <f>IF(B9=1,"07:36",IF(B9=2,"07:36",IF(B9=3,"07:36",IF(B9=6,"07:36",IF(B9=7,"00:00",IF(B9=8,"07:36",IF(B9=9,"07:36",IF(B9=5,"07:36","00:00"))))))))</f>
        <v>07:36</v>
      </c>
      <c r="AA9" s="10" t="str">
        <f aca="true" t="shared" si="17" ref="AA9:AA37">IF(B9=1,"00:00",IF(B9=2,"7:36",IF(B9=3,"03:48",IF(B9=6,"07:36",IF(B9=7,"00:00",IF(B9=8,"07:36",IF(B9=9,"00:00",IF(B9=5,"07:36","00:00"))))))))</f>
        <v>07:36</v>
      </c>
      <c r="AB9" s="11">
        <v>0.9166666666666666</v>
      </c>
      <c r="AC9" s="11">
        <v>0.25</v>
      </c>
      <c r="AD9" s="12">
        <f t="shared" si="7"/>
        <v>0</v>
      </c>
      <c r="AE9" s="12">
        <f t="shared" si="8"/>
        <v>0</v>
      </c>
      <c r="AF9" s="12">
        <f t="shared" si="9"/>
        <v>0</v>
      </c>
      <c r="AG9" s="9">
        <v>0.7916666666666666</v>
      </c>
      <c r="AH9" s="9">
        <v>0.9166666666666666</v>
      </c>
      <c r="AI9" s="9" t="str">
        <f t="shared" si="10"/>
        <v>00:00</v>
      </c>
      <c r="AJ9" s="9" t="str">
        <f t="shared" si="11"/>
        <v>00:00</v>
      </c>
      <c r="AK9" s="9" t="str">
        <f t="shared" si="12"/>
        <v>00:00</v>
      </c>
      <c r="AL9" s="125">
        <f aca="true" t="shared" si="18" ref="AL9:AL74">IF(C9="J",E9-D9,IF(E9-D9&lt;zes,E9-D9,IF(E9-D9&lt;vier,E9-D9-dertig,IF(E9-D9&lt;twee,E9-D9-zestig,E9-D9-negentig))))</f>
        <v>0</v>
      </c>
      <c r="AM9" s="125">
        <f aca="true" t="shared" si="19" ref="AM9:AM74">IF(C9="J",G9-F9,IF(G9-F9&lt;zes,G9-F9,IF(G9-F9&lt;vier,G9-F9-dertig,IF(G9-F9&lt;twee,G9-F9-zestig,G9-F9-negentig))))</f>
        <v>0</v>
      </c>
      <c r="AN9" s="125">
        <f aca="true" t="shared" si="20" ref="AN9:AN74">IF(C9="J",I9-H9,IF(I9-H9&lt;zes,I9-H9,IF(I9-H9&lt;vier,I9-H9-dertig,IF(I9-H9&lt;twee,I9-H9-zestig,I9-H9-negentig))))</f>
        <v>0</v>
      </c>
      <c r="AO9" s="125">
        <f aca="true" t="shared" si="21" ref="AO9:AO73">AL9+AM9++AN9+AA9</f>
        <v>0.31666666666666665</v>
      </c>
      <c r="AP9" s="55"/>
      <c r="AQ9" s="55"/>
      <c r="AR9" s="55"/>
      <c r="AS9" s="55"/>
      <c r="AT9" s="55"/>
    </row>
    <row r="10" spans="1:46" ht="12.75">
      <c r="A10" s="193">
        <v>43042</v>
      </c>
      <c r="B10" s="133">
        <v>1</v>
      </c>
      <c r="C10" s="145" t="s">
        <v>117</v>
      </c>
      <c r="D10" s="121"/>
      <c r="E10" s="121"/>
      <c r="F10" s="121"/>
      <c r="G10" s="121"/>
      <c r="H10" s="7"/>
      <c r="I10" s="7"/>
      <c r="J10" s="8">
        <f t="shared" si="13"/>
        <v>0</v>
      </c>
      <c r="K10" s="8">
        <f t="shared" si="0"/>
        <v>0.6333333333333333</v>
      </c>
      <c r="L10" s="8">
        <f t="shared" si="1"/>
        <v>0.95</v>
      </c>
      <c r="M10" s="194" t="str">
        <f t="shared" si="2"/>
        <v>-</v>
      </c>
      <c r="N10" s="195">
        <f t="shared" si="3"/>
        <v>0.31666666666666665</v>
      </c>
      <c r="O10" s="386"/>
      <c r="P10" s="387"/>
      <c r="Q10" s="58"/>
      <c r="R10" s="58"/>
      <c r="S10" s="9">
        <f t="shared" si="4"/>
        <v>0</v>
      </c>
      <c r="T10" s="9">
        <f t="shared" si="5"/>
        <v>0</v>
      </c>
      <c r="U10" s="9" t="str">
        <f t="shared" si="14"/>
        <v>00:00</v>
      </c>
      <c r="V10" s="9" t="str">
        <f>IF(B10=7,"00:00","00:00")</f>
        <v>00:00</v>
      </c>
      <c r="W10" s="9">
        <f t="shared" si="15"/>
        <v>0</v>
      </c>
      <c r="X10" s="38">
        <f t="shared" si="16"/>
        <v>0</v>
      </c>
      <c r="Y10" s="38">
        <f t="shared" si="6"/>
        <v>0</v>
      </c>
      <c r="Z10" s="10" t="str">
        <f>IF(B10=1,"07:36",IF(B10=2,"07:36",IF(B10=3,"07:36",IF(B10=6,"07:36",IF(B10=7,"00:00",IF(B10=8,"07:36",IF(B10=9,"07:36",IF(B10=5,"07:36","00:00"))))))))</f>
        <v>07:36</v>
      </c>
      <c r="AA10" s="10" t="str">
        <f t="shared" si="17"/>
        <v>00:00</v>
      </c>
      <c r="AB10" s="11">
        <v>0.9166666666666666</v>
      </c>
      <c r="AC10" s="11">
        <v>0.25</v>
      </c>
      <c r="AD10" s="12">
        <f t="shared" si="7"/>
        <v>0</v>
      </c>
      <c r="AE10" s="12">
        <f t="shared" si="8"/>
        <v>0</v>
      </c>
      <c r="AF10" s="12">
        <f t="shared" si="9"/>
        <v>0</v>
      </c>
      <c r="AG10" s="9">
        <v>0.7916666666666666</v>
      </c>
      <c r="AH10" s="9">
        <v>0.9166666666666666</v>
      </c>
      <c r="AI10" s="9" t="str">
        <f t="shared" si="10"/>
        <v>00:00</v>
      </c>
      <c r="AJ10" s="9" t="str">
        <f t="shared" si="11"/>
        <v>00:00</v>
      </c>
      <c r="AK10" s="9" t="str">
        <f t="shared" si="12"/>
        <v>00:00</v>
      </c>
      <c r="AL10" s="125">
        <f t="shared" si="18"/>
        <v>0</v>
      </c>
      <c r="AM10" s="125">
        <f t="shared" si="19"/>
        <v>0</v>
      </c>
      <c r="AN10" s="125">
        <f t="shared" si="20"/>
        <v>0</v>
      </c>
      <c r="AO10" s="125">
        <f t="shared" si="21"/>
        <v>0</v>
      </c>
      <c r="AP10" s="55"/>
      <c r="AQ10" s="55"/>
      <c r="AR10" s="55"/>
      <c r="AS10" s="55"/>
      <c r="AT10" s="55"/>
    </row>
    <row r="11" spans="1:46" ht="12.75">
      <c r="A11" s="193">
        <v>43043</v>
      </c>
      <c r="B11" s="133">
        <v>4</v>
      </c>
      <c r="C11" s="145" t="s">
        <v>117</v>
      </c>
      <c r="D11" s="121"/>
      <c r="E11" s="121"/>
      <c r="F11" s="121"/>
      <c r="G11" s="121"/>
      <c r="H11" s="7"/>
      <c r="I11" s="7"/>
      <c r="J11" s="8">
        <f t="shared" si="13"/>
        <v>0</v>
      </c>
      <c r="K11" s="8">
        <f t="shared" si="0"/>
        <v>0.6333333333333333</v>
      </c>
      <c r="L11" s="8">
        <f t="shared" si="1"/>
        <v>0.95</v>
      </c>
      <c r="M11" s="194" t="str">
        <f t="shared" si="2"/>
        <v>-</v>
      </c>
      <c r="N11" s="195">
        <f t="shared" si="3"/>
        <v>0.31666666666666665</v>
      </c>
      <c r="O11" s="386"/>
      <c r="P11" s="387"/>
      <c r="Q11" s="58"/>
      <c r="R11" s="58"/>
      <c r="S11" s="9">
        <f t="shared" si="4"/>
        <v>0</v>
      </c>
      <c r="T11" s="9">
        <f t="shared" si="5"/>
        <v>0</v>
      </c>
      <c r="U11" s="9">
        <f t="shared" si="14"/>
        <v>0</v>
      </c>
      <c r="V11" s="9" t="str">
        <f aca="true" t="shared" si="22" ref="V11:V37">IF(B11=7,"00:00","00:00")</f>
        <v>00:00</v>
      </c>
      <c r="W11" s="9">
        <f t="shared" si="15"/>
        <v>0</v>
      </c>
      <c r="X11" s="38">
        <f t="shared" si="16"/>
        <v>0</v>
      </c>
      <c r="Y11" s="38">
        <f t="shared" si="6"/>
        <v>0</v>
      </c>
      <c r="Z11" s="10" t="str">
        <f aca="true" t="shared" si="23" ref="Z11:Z37">IF(B11=1,"07:36",IF(B11=2,"07:36",IF(B11=3,"07:36",IF(B11=6,"07:36",IF(B11=7,"00:00",IF(B11=8,"07:36",IF(B11=9,"07:36",IF(B11=5,"07:36","00:00"))))))))</f>
        <v>00:00</v>
      </c>
      <c r="AA11" s="10" t="str">
        <f t="shared" si="17"/>
        <v>00:00</v>
      </c>
      <c r="AB11" s="11">
        <v>0.9166666666666666</v>
      </c>
      <c r="AC11" s="11">
        <v>0.25</v>
      </c>
      <c r="AD11" s="12">
        <f t="shared" si="7"/>
        <v>0</v>
      </c>
      <c r="AE11" s="12">
        <f t="shared" si="8"/>
        <v>0</v>
      </c>
      <c r="AF11" s="12">
        <f t="shared" si="9"/>
        <v>0</v>
      </c>
      <c r="AG11" s="9">
        <v>0.7916666666666666</v>
      </c>
      <c r="AH11" s="9">
        <v>0.9166666666666666</v>
      </c>
      <c r="AI11" s="9" t="str">
        <f t="shared" si="10"/>
        <v>00:00</v>
      </c>
      <c r="AJ11" s="9" t="str">
        <f t="shared" si="11"/>
        <v>00:00</v>
      </c>
      <c r="AK11" s="9" t="str">
        <f t="shared" si="12"/>
        <v>00:00</v>
      </c>
      <c r="AL11" s="125">
        <f t="shared" si="18"/>
        <v>0</v>
      </c>
      <c r="AM11" s="125">
        <f t="shared" si="19"/>
        <v>0</v>
      </c>
      <c r="AN11" s="125">
        <f t="shared" si="20"/>
        <v>0</v>
      </c>
      <c r="AO11" s="125">
        <f t="shared" si="21"/>
        <v>0</v>
      </c>
      <c r="AP11" s="55"/>
      <c r="AQ11" s="55"/>
      <c r="AR11" s="55"/>
      <c r="AS11" s="55"/>
      <c r="AT11" s="55"/>
    </row>
    <row r="12" spans="1:46" ht="12.75">
      <c r="A12" s="193">
        <v>43044</v>
      </c>
      <c r="B12" s="133">
        <v>4</v>
      </c>
      <c r="C12" s="145" t="s">
        <v>117</v>
      </c>
      <c r="D12" s="121"/>
      <c r="E12" s="121"/>
      <c r="F12" s="7"/>
      <c r="G12" s="7"/>
      <c r="H12" s="7"/>
      <c r="I12" s="7"/>
      <c r="J12" s="8">
        <f t="shared" si="13"/>
        <v>0</v>
      </c>
      <c r="K12" s="8">
        <f t="shared" si="0"/>
        <v>0.6333333333333333</v>
      </c>
      <c r="L12" s="8">
        <f t="shared" si="1"/>
        <v>0.95</v>
      </c>
      <c r="M12" s="194" t="str">
        <f t="shared" si="2"/>
        <v>-</v>
      </c>
      <c r="N12" s="195">
        <f t="shared" si="3"/>
        <v>0.31666666666666665</v>
      </c>
      <c r="O12" s="386"/>
      <c r="P12" s="387"/>
      <c r="Q12" s="58"/>
      <c r="R12" s="58"/>
      <c r="S12" s="9">
        <f t="shared" si="4"/>
        <v>0</v>
      </c>
      <c r="T12" s="9">
        <f t="shared" si="5"/>
        <v>0</v>
      </c>
      <c r="U12" s="9">
        <f t="shared" si="14"/>
        <v>0</v>
      </c>
      <c r="V12" s="9" t="str">
        <f t="shared" si="22"/>
        <v>00:00</v>
      </c>
      <c r="W12" s="9">
        <f t="shared" si="15"/>
        <v>0</v>
      </c>
      <c r="X12" s="38">
        <f t="shared" si="16"/>
        <v>0</v>
      </c>
      <c r="Y12" s="38">
        <f t="shared" si="6"/>
        <v>0</v>
      </c>
      <c r="Z12" s="10" t="str">
        <f t="shared" si="23"/>
        <v>00:00</v>
      </c>
      <c r="AA12" s="10" t="str">
        <f t="shared" si="17"/>
        <v>00:00</v>
      </c>
      <c r="AB12" s="11">
        <v>0.9166666666666666</v>
      </c>
      <c r="AC12" s="11">
        <v>0.25</v>
      </c>
      <c r="AD12" s="12">
        <f t="shared" si="7"/>
        <v>0</v>
      </c>
      <c r="AE12" s="12">
        <f t="shared" si="8"/>
        <v>0</v>
      </c>
      <c r="AF12" s="12">
        <f t="shared" si="9"/>
        <v>0</v>
      </c>
      <c r="AG12" s="9">
        <v>0.7916666666666666</v>
      </c>
      <c r="AH12" s="9">
        <v>0.9166666666666666</v>
      </c>
      <c r="AI12" s="9" t="str">
        <f t="shared" si="10"/>
        <v>00:00</v>
      </c>
      <c r="AJ12" s="9" t="str">
        <f t="shared" si="11"/>
        <v>00:00</v>
      </c>
      <c r="AK12" s="9" t="str">
        <f t="shared" si="12"/>
        <v>00:00</v>
      </c>
      <c r="AL12" s="125">
        <f t="shared" si="18"/>
        <v>0</v>
      </c>
      <c r="AM12" s="125">
        <f t="shared" si="19"/>
        <v>0</v>
      </c>
      <c r="AN12" s="125">
        <f t="shared" si="20"/>
        <v>0</v>
      </c>
      <c r="AO12" s="125">
        <f t="shared" si="21"/>
        <v>0</v>
      </c>
      <c r="AP12" s="55"/>
      <c r="AQ12" s="55"/>
      <c r="AR12" s="55"/>
      <c r="AS12" s="55"/>
      <c r="AT12" s="55"/>
    </row>
    <row r="13" spans="1:46" ht="12.75">
      <c r="A13" s="193">
        <v>43045</v>
      </c>
      <c r="B13" s="133">
        <v>1</v>
      </c>
      <c r="C13" s="145" t="s">
        <v>117</v>
      </c>
      <c r="D13" s="121"/>
      <c r="E13" s="121"/>
      <c r="F13" s="7"/>
      <c r="G13" s="7"/>
      <c r="H13" s="7"/>
      <c r="I13" s="7"/>
      <c r="J13" s="8">
        <f t="shared" si="13"/>
        <v>0</v>
      </c>
      <c r="K13" s="8">
        <f t="shared" si="0"/>
        <v>0.6333333333333333</v>
      </c>
      <c r="L13" s="8">
        <f t="shared" si="1"/>
        <v>1.2666666666666666</v>
      </c>
      <c r="M13" s="194" t="str">
        <f t="shared" si="2"/>
        <v>-</v>
      </c>
      <c r="N13" s="195">
        <f t="shared" si="3"/>
        <v>0.6333333333333333</v>
      </c>
      <c r="O13" s="386"/>
      <c r="P13" s="387"/>
      <c r="Q13" s="58"/>
      <c r="R13" s="58"/>
      <c r="S13" s="9">
        <f t="shared" si="4"/>
        <v>0</v>
      </c>
      <c r="T13" s="9">
        <f t="shared" si="5"/>
        <v>0</v>
      </c>
      <c r="U13" s="9" t="str">
        <f t="shared" si="14"/>
        <v>00:00</v>
      </c>
      <c r="V13" s="9" t="str">
        <f t="shared" si="22"/>
        <v>00:00</v>
      </c>
      <c r="W13" s="9">
        <f t="shared" si="15"/>
        <v>0</v>
      </c>
      <c r="X13" s="38">
        <f t="shared" si="16"/>
        <v>0</v>
      </c>
      <c r="Y13" s="38">
        <f t="shared" si="6"/>
        <v>0</v>
      </c>
      <c r="Z13" s="10" t="str">
        <f t="shared" si="23"/>
        <v>07:36</v>
      </c>
      <c r="AA13" s="10" t="str">
        <f t="shared" si="17"/>
        <v>00:00</v>
      </c>
      <c r="AB13" s="11">
        <v>0.9166666666666666</v>
      </c>
      <c r="AC13" s="11">
        <v>0.25</v>
      </c>
      <c r="AD13" s="12">
        <f t="shared" si="7"/>
        <v>0</v>
      </c>
      <c r="AE13" s="12">
        <f t="shared" si="8"/>
        <v>0</v>
      </c>
      <c r="AF13" s="12">
        <f t="shared" si="9"/>
        <v>0</v>
      </c>
      <c r="AG13" s="9">
        <v>0.7916666666666666</v>
      </c>
      <c r="AH13" s="9">
        <v>0.9166666666666666</v>
      </c>
      <c r="AI13" s="9" t="str">
        <f t="shared" si="10"/>
        <v>00:00</v>
      </c>
      <c r="AJ13" s="9" t="str">
        <f t="shared" si="11"/>
        <v>00:00</v>
      </c>
      <c r="AK13" s="9" t="str">
        <f t="shared" si="12"/>
        <v>00:00</v>
      </c>
      <c r="AL13" s="125">
        <f t="shared" si="18"/>
        <v>0</v>
      </c>
      <c r="AM13" s="125">
        <f t="shared" si="19"/>
        <v>0</v>
      </c>
      <c r="AN13" s="125">
        <f t="shared" si="20"/>
        <v>0</v>
      </c>
      <c r="AO13" s="125">
        <f t="shared" si="21"/>
        <v>0</v>
      </c>
      <c r="AP13" s="55"/>
      <c r="AQ13" s="55"/>
      <c r="AR13" s="55"/>
      <c r="AS13" s="55"/>
      <c r="AT13" s="55"/>
    </row>
    <row r="14" spans="1:46" ht="12.75">
      <c r="A14" s="193">
        <v>43046</v>
      </c>
      <c r="B14" s="133">
        <v>1</v>
      </c>
      <c r="C14" s="145" t="s">
        <v>117</v>
      </c>
      <c r="D14" s="121"/>
      <c r="E14" s="121"/>
      <c r="F14" s="121"/>
      <c r="G14" s="121"/>
      <c r="H14" s="7"/>
      <c r="I14" s="7"/>
      <c r="J14" s="8">
        <f t="shared" si="13"/>
        <v>0</v>
      </c>
      <c r="K14" s="8">
        <f t="shared" si="0"/>
        <v>0.6333333333333333</v>
      </c>
      <c r="L14" s="8">
        <f t="shared" si="1"/>
        <v>1.5833333333333333</v>
      </c>
      <c r="M14" s="194" t="str">
        <f t="shared" si="2"/>
        <v>-</v>
      </c>
      <c r="N14" s="195">
        <f t="shared" si="3"/>
        <v>0.95</v>
      </c>
      <c r="O14" s="386"/>
      <c r="P14" s="387"/>
      <c r="Q14" s="58"/>
      <c r="R14" s="58"/>
      <c r="S14" s="9">
        <f t="shared" si="4"/>
        <v>0</v>
      </c>
      <c r="T14" s="9">
        <f t="shared" si="5"/>
        <v>0</v>
      </c>
      <c r="U14" s="9" t="str">
        <f t="shared" si="14"/>
        <v>00:00</v>
      </c>
      <c r="V14" s="9" t="str">
        <f t="shared" si="22"/>
        <v>00:00</v>
      </c>
      <c r="W14" s="9">
        <f t="shared" si="15"/>
        <v>0</v>
      </c>
      <c r="X14" s="38">
        <f t="shared" si="16"/>
        <v>0</v>
      </c>
      <c r="Y14" s="38">
        <f t="shared" si="6"/>
        <v>0</v>
      </c>
      <c r="Z14" s="10" t="str">
        <f t="shared" si="23"/>
        <v>07:36</v>
      </c>
      <c r="AA14" s="10" t="str">
        <f t="shared" si="17"/>
        <v>00:00</v>
      </c>
      <c r="AB14" s="11">
        <v>0.9166666666666666</v>
      </c>
      <c r="AC14" s="11">
        <v>0.25</v>
      </c>
      <c r="AD14" s="12">
        <f t="shared" si="7"/>
        <v>0</v>
      </c>
      <c r="AE14" s="12">
        <f t="shared" si="8"/>
        <v>0</v>
      </c>
      <c r="AF14" s="12">
        <f t="shared" si="9"/>
        <v>0</v>
      </c>
      <c r="AG14" s="9">
        <v>0.7916666666666666</v>
      </c>
      <c r="AH14" s="9">
        <v>0.9166666666666666</v>
      </c>
      <c r="AI14" s="9" t="str">
        <f t="shared" si="10"/>
        <v>00:00</v>
      </c>
      <c r="AJ14" s="9" t="str">
        <f t="shared" si="11"/>
        <v>00:00</v>
      </c>
      <c r="AK14" s="9" t="str">
        <f t="shared" si="12"/>
        <v>00:00</v>
      </c>
      <c r="AL14" s="125">
        <f t="shared" si="18"/>
        <v>0</v>
      </c>
      <c r="AM14" s="125">
        <f t="shared" si="19"/>
        <v>0</v>
      </c>
      <c r="AN14" s="125">
        <f t="shared" si="20"/>
        <v>0</v>
      </c>
      <c r="AO14" s="125">
        <f t="shared" si="21"/>
        <v>0</v>
      </c>
      <c r="AP14" s="55"/>
      <c r="AQ14" s="55"/>
      <c r="AR14" s="55"/>
      <c r="AS14" s="55"/>
      <c r="AT14" s="55"/>
    </row>
    <row r="15" spans="1:46" ht="12.75">
      <c r="A15" s="193">
        <v>43047</v>
      </c>
      <c r="B15" s="133">
        <v>1</v>
      </c>
      <c r="C15" s="145" t="s">
        <v>117</v>
      </c>
      <c r="D15" s="121"/>
      <c r="E15" s="121"/>
      <c r="F15" s="121"/>
      <c r="G15" s="121"/>
      <c r="H15" s="7"/>
      <c r="I15" s="7"/>
      <c r="J15" s="8">
        <f t="shared" si="13"/>
        <v>0</v>
      </c>
      <c r="K15" s="8">
        <f t="shared" si="0"/>
        <v>0.6333333333333333</v>
      </c>
      <c r="L15" s="8">
        <f t="shared" si="1"/>
        <v>1.9</v>
      </c>
      <c r="M15" s="194" t="str">
        <f t="shared" si="2"/>
        <v>-</v>
      </c>
      <c r="N15" s="195">
        <f t="shared" si="3"/>
        <v>1.2666666666666666</v>
      </c>
      <c r="O15" s="386"/>
      <c r="P15" s="387"/>
      <c r="Q15" s="58"/>
      <c r="R15" s="58"/>
      <c r="S15" s="9">
        <f t="shared" si="4"/>
        <v>0</v>
      </c>
      <c r="T15" s="9">
        <f t="shared" si="5"/>
        <v>0</v>
      </c>
      <c r="U15" s="9" t="str">
        <f t="shared" si="14"/>
        <v>00:00</v>
      </c>
      <c r="V15" s="9" t="str">
        <f t="shared" si="22"/>
        <v>00:00</v>
      </c>
      <c r="W15" s="9">
        <f t="shared" si="15"/>
        <v>0</v>
      </c>
      <c r="X15" s="38">
        <f t="shared" si="16"/>
        <v>0</v>
      </c>
      <c r="Y15" s="38">
        <f t="shared" si="6"/>
        <v>0</v>
      </c>
      <c r="Z15" s="10" t="str">
        <f t="shared" si="23"/>
        <v>07:36</v>
      </c>
      <c r="AA15" s="10" t="str">
        <f t="shared" si="17"/>
        <v>00:00</v>
      </c>
      <c r="AB15" s="11">
        <v>0.9166666666666666</v>
      </c>
      <c r="AC15" s="11">
        <v>0.25</v>
      </c>
      <c r="AD15" s="12">
        <f t="shared" si="7"/>
        <v>0</v>
      </c>
      <c r="AE15" s="12">
        <f t="shared" si="8"/>
        <v>0</v>
      </c>
      <c r="AF15" s="12">
        <f t="shared" si="9"/>
        <v>0</v>
      </c>
      <c r="AG15" s="9">
        <v>0.7916666666666666</v>
      </c>
      <c r="AH15" s="9">
        <v>0.9166666666666666</v>
      </c>
      <c r="AI15" s="9" t="str">
        <f t="shared" si="10"/>
        <v>00:00</v>
      </c>
      <c r="AJ15" s="9" t="str">
        <f t="shared" si="11"/>
        <v>00:00</v>
      </c>
      <c r="AK15" s="9" t="str">
        <f t="shared" si="12"/>
        <v>00:00</v>
      </c>
      <c r="AL15" s="125">
        <f t="shared" si="18"/>
        <v>0</v>
      </c>
      <c r="AM15" s="125">
        <f t="shared" si="19"/>
        <v>0</v>
      </c>
      <c r="AN15" s="125">
        <f t="shared" si="20"/>
        <v>0</v>
      </c>
      <c r="AO15" s="125">
        <f t="shared" si="21"/>
        <v>0</v>
      </c>
      <c r="AP15" s="55"/>
      <c r="AQ15" s="55"/>
      <c r="AR15" s="55"/>
      <c r="AS15" s="55"/>
      <c r="AT15" s="55"/>
    </row>
    <row r="16" spans="1:46" ht="12.75">
      <c r="A16" s="193">
        <v>43048</v>
      </c>
      <c r="B16" s="133">
        <v>1</v>
      </c>
      <c r="C16" s="145" t="s">
        <v>117</v>
      </c>
      <c r="D16" s="121"/>
      <c r="E16" s="121"/>
      <c r="F16" s="121"/>
      <c r="G16" s="121"/>
      <c r="H16" s="7"/>
      <c r="I16" s="7"/>
      <c r="J16" s="8">
        <f t="shared" si="13"/>
        <v>0</v>
      </c>
      <c r="K16" s="8">
        <f t="shared" si="0"/>
        <v>0.6333333333333333</v>
      </c>
      <c r="L16" s="8">
        <f t="shared" si="1"/>
        <v>2.216666666666667</v>
      </c>
      <c r="M16" s="194" t="str">
        <f t="shared" si="2"/>
        <v>-</v>
      </c>
      <c r="N16" s="195">
        <f t="shared" si="3"/>
        <v>1.5833333333333335</v>
      </c>
      <c r="O16" s="386"/>
      <c r="P16" s="387"/>
      <c r="Q16" s="58"/>
      <c r="R16" s="58"/>
      <c r="S16" s="9">
        <f t="shared" si="4"/>
        <v>0</v>
      </c>
      <c r="T16" s="9">
        <f t="shared" si="5"/>
        <v>0</v>
      </c>
      <c r="U16" s="9" t="str">
        <f t="shared" si="14"/>
        <v>00:00</v>
      </c>
      <c r="V16" s="9" t="str">
        <f t="shared" si="22"/>
        <v>00:00</v>
      </c>
      <c r="W16" s="9">
        <f t="shared" si="15"/>
        <v>0</v>
      </c>
      <c r="X16" s="38">
        <f t="shared" si="16"/>
        <v>0</v>
      </c>
      <c r="Y16" s="38">
        <f t="shared" si="6"/>
        <v>0</v>
      </c>
      <c r="Z16" s="10" t="str">
        <f t="shared" si="23"/>
        <v>07:36</v>
      </c>
      <c r="AA16" s="10" t="str">
        <f t="shared" si="17"/>
        <v>00:00</v>
      </c>
      <c r="AB16" s="11">
        <v>0.9166666666666666</v>
      </c>
      <c r="AC16" s="11">
        <v>0.25</v>
      </c>
      <c r="AD16" s="12">
        <f t="shared" si="7"/>
        <v>0</v>
      </c>
      <c r="AE16" s="12">
        <f t="shared" si="8"/>
        <v>0</v>
      </c>
      <c r="AF16" s="12">
        <f t="shared" si="9"/>
        <v>0</v>
      </c>
      <c r="AG16" s="9">
        <v>0.7916666666666666</v>
      </c>
      <c r="AH16" s="9">
        <v>0.9166666666666666</v>
      </c>
      <c r="AI16" s="9" t="str">
        <f t="shared" si="10"/>
        <v>00:00</v>
      </c>
      <c r="AJ16" s="9" t="str">
        <f t="shared" si="11"/>
        <v>00:00</v>
      </c>
      <c r="AK16" s="9" t="str">
        <f t="shared" si="12"/>
        <v>00:00</v>
      </c>
      <c r="AL16" s="125">
        <f t="shared" si="18"/>
        <v>0</v>
      </c>
      <c r="AM16" s="125">
        <f t="shared" si="19"/>
        <v>0</v>
      </c>
      <c r="AN16" s="125">
        <f t="shared" si="20"/>
        <v>0</v>
      </c>
      <c r="AO16" s="125">
        <f t="shared" si="21"/>
        <v>0</v>
      </c>
      <c r="AP16" s="55"/>
      <c r="AQ16" s="55"/>
      <c r="AR16" s="55"/>
      <c r="AS16" s="55"/>
      <c r="AT16" s="55"/>
    </row>
    <row r="17" spans="1:46" ht="12.75">
      <c r="A17" s="193">
        <v>43049</v>
      </c>
      <c r="B17" s="133">
        <v>1</v>
      </c>
      <c r="C17" s="145" t="s">
        <v>117</v>
      </c>
      <c r="D17" s="121"/>
      <c r="E17" s="121"/>
      <c r="F17" s="121"/>
      <c r="G17" s="121"/>
      <c r="H17" s="7"/>
      <c r="I17" s="7"/>
      <c r="J17" s="8">
        <f t="shared" si="13"/>
        <v>0</v>
      </c>
      <c r="K17" s="8">
        <f t="shared" si="0"/>
        <v>0.6333333333333333</v>
      </c>
      <c r="L17" s="8">
        <f t="shared" si="1"/>
        <v>2.533333333333333</v>
      </c>
      <c r="M17" s="194" t="str">
        <f t="shared" si="2"/>
        <v>-</v>
      </c>
      <c r="N17" s="195">
        <f t="shared" si="3"/>
        <v>1.9</v>
      </c>
      <c r="O17" s="386"/>
      <c r="P17" s="387"/>
      <c r="Q17" s="58"/>
      <c r="R17" s="58"/>
      <c r="S17" s="9">
        <f t="shared" si="4"/>
        <v>0</v>
      </c>
      <c r="T17" s="9">
        <f t="shared" si="5"/>
        <v>0</v>
      </c>
      <c r="U17" s="9" t="str">
        <f t="shared" si="14"/>
        <v>00:00</v>
      </c>
      <c r="V17" s="9" t="str">
        <f t="shared" si="22"/>
        <v>00:00</v>
      </c>
      <c r="W17" s="9">
        <f t="shared" si="15"/>
        <v>0</v>
      </c>
      <c r="X17" s="38">
        <f t="shared" si="16"/>
        <v>0</v>
      </c>
      <c r="Y17" s="38">
        <f t="shared" si="6"/>
        <v>0</v>
      </c>
      <c r="Z17" s="10" t="str">
        <f t="shared" si="23"/>
        <v>07:36</v>
      </c>
      <c r="AA17" s="10" t="str">
        <f t="shared" si="17"/>
        <v>00:00</v>
      </c>
      <c r="AB17" s="11">
        <v>0.9166666666666666</v>
      </c>
      <c r="AC17" s="11">
        <v>0.25</v>
      </c>
      <c r="AD17" s="12">
        <f t="shared" si="7"/>
        <v>0</v>
      </c>
      <c r="AE17" s="12">
        <f t="shared" si="8"/>
        <v>0</v>
      </c>
      <c r="AF17" s="12">
        <f t="shared" si="9"/>
        <v>0</v>
      </c>
      <c r="AG17" s="9">
        <v>0.7916666666666666</v>
      </c>
      <c r="AH17" s="9">
        <v>0.9166666666666666</v>
      </c>
      <c r="AI17" s="9" t="str">
        <f t="shared" si="10"/>
        <v>00:00</v>
      </c>
      <c r="AJ17" s="9" t="str">
        <f t="shared" si="11"/>
        <v>00:00</v>
      </c>
      <c r="AK17" s="9" t="str">
        <f t="shared" si="12"/>
        <v>00:00</v>
      </c>
      <c r="AL17" s="125">
        <f t="shared" si="18"/>
        <v>0</v>
      </c>
      <c r="AM17" s="125">
        <f t="shared" si="19"/>
        <v>0</v>
      </c>
      <c r="AN17" s="125">
        <f t="shared" si="20"/>
        <v>0</v>
      </c>
      <c r="AO17" s="125">
        <f t="shared" si="21"/>
        <v>0</v>
      </c>
      <c r="AP17" s="55"/>
      <c r="AQ17" s="55"/>
      <c r="AR17" s="55"/>
      <c r="AS17" s="55"/>
      <c r="AT17" s="55"/>
    </row>
    <row r="18" spans="1:46" ht="12.75">
      <c r="A18" s="193">
        <v>43050</v>
      </c>
      <c r="B18" s="133">
        <v>4</v>
      </c>
      <c r="C18" s="145" t="s">
        <v>117</v>
      </c>
      <c r="D18" s="121"/>
      <c r="E18" s="121"/>
      <c r="F18" s="7"/>
      <c r="G18" s="7"/>
      <c r="H18" s="7"/>
      <c r="I18" s="7"/>
      <c r="J18" s="8">
        <f t="shared" si="13"/>
        <v>0</v>
      </c>
      <c r="K18" s="8">
        <f t="shared" si="0"/>
        <v>0.6333333333333333</v>
      </c>
      <c r="L18" s="8">
        <f t="shared" si="1"/>
        <v>2.533333333333333</v>
      </c>
      <c r="M18" s="194" t="str">
        <f t="shared" si="2"/>
        <v>-</v>
      </c>
      <c r="N18" s="195">
        <f t="shared" si="3"/>
        <v>1.9</v>
      </c>
      <c r="O18" s="386"/>
      <c r="P18" s="387"/>
      <c r="Q18" s="58"/>
      <c r="R18" s="58"/>
      <c r="S18" s="9">
        <f t="shared" si="4"/>
        <v>0</v>
      </c>
      <c r="T18" s="9">
        <f t="shared" si="5"/>
        <v>0</v>
      </c>
      <c r="U18" s="9">
        <f t="shared" si="14"/>
        <v>0</v>
      </c>
      <c r="V18" s="9" t="str">
        <f t="shared" si="22"/>
        <v>00:00</v>
      </c>
      <c r="W18" s="9">
        <f t="shared" si="15"/>
        <v>0</v>
      </c>
      <c r="X18" s="38">
        <f t="shared" si="16"/>
        <v>0</v>
      </c>
      <c r="Y18" s="38">
        <f t="shared" si="6"/>
        <v>0</v>
      </c>
      <c r="Z18" s="10" t="str">
        <f t="shared" si="23"/>
        <v>00:00</v>
      </c>
      <c r="AA18" s="10" t="str">
        <f t="shared" si="17"/>
        <v>00:00</v>
      </c>
      <c r="AB18" s="11">
        <v>0.9166666666666666</v>
      </c>
      <c r="AC18" s="11">
        <v>0.25</v>
      </c>
      <c r="AD18" s="12">
        <f t="shared" si="7"/>
        <v>0</v>
      </c>
      <c r="AE18" s="12">
        <f t="shared" si="8"/>
        <v>0</v>
      </c>
      <c r="AF18" s="12">
        <f t="shared" si="9"/>
        <v>0</v>
      </c>
      <c r="AG18" s="9">
        <v>0.7916666666666666</v>
      </c>
      <c r="AH18" s="9">
        <v>0.9166666666666666</v>
      </c>
      <c r="AI18" s="9" t="str">
        <f t="shared" si="10"/>
        <v>00:00</v>
      </c>
      <c r="AJ18" s="9" t="str">
        <f t="shared" si="11"/>
        <v>00:00</v>
      </c>
      <c r="AK18" s="9" t="str">
        <f t="shared" si="12"/>
        <v>00:00</v>
      </c>
      <c r="AL18" s="125">
        <f t="shared" si="18"/>
        <v>0</v>
      </c>
      <c r="AM18" s="125">
        <f t="shared" si="19"/>
        <v>0</v>
      </c>
      <c r="AN18" s="125">
        <f t="shared" si="20"/>
        <v>0</v>
      </c>
      <c r="AO18" s="125">
        <f t="shared" si="21"/>
        <v>0</v>
      </c>
      <c r="AP18" s="55"/>
      <c r="AQ18" s="55"/>
      <c r="AR18" s="55"/>
      <c r="AS18" s="55"/>
      <c r="AT18" s="55"/>
    </row>
    <row r="19" spans="1:46" ht="12.75">
      <c r="A19" s="193">
        <v>43051</v>
      </c>
      <c r="B19" s="133">
        <v>4</v>
      </c>
      <c r="C19" s="145" t="s">
        <v>117</v>
      </c>
      <c r="D19" s="121"/>
      <c r="E19" s="121"/>
      <c r="F19" s="7"/>
      <c r="G19" s="7"/>
      <c r="H19" s="7"/>
      <c r="I19" s="7"/>
      <c r="J19" s="8">
        <f t="shared" si="13"/>
        <v>0</v>
      </c>
      <c r="K19" s="8">
        <f t="shared" si="0"/>
        <v>0.6333333333333333</v>
      </c>
      <c r="L19" s="8">
        <f t="shared" si="1"/>
        <v>2.533333333333333</v>
      </c>
      <c r="M19" s="194" t="str">
        <f t="shared" si="2"/>
        <v>-</v>
      </c>
      <c r="N19" s="195">
        <f t="shared" si="3"/>
        <v>1.9</v>
      </c>
      <c r="O19" s="386"/>
      <c r="P19" s="387"/>
      <c r="Q19" s="58"/>
      <c r="R19" s="58"/>
      <c r="S19" s="9">
        <f t="shared" si="4"/>
        <v>0</v>
      </c>
      <c r="T19" s="9">
        <f t="shared" si="5"/>
        <v>0</v>
      </c>
      <c r="U19" s="9">
        <f t="shared" si="14"/>
        <v>0</v>
      </c>
      <c r="V19" s="9" t="str">
        <f t="shared" si="22"/>
        <v>00:00</v>
      </c>
      <c r="W19" s="9">
        <f t="shared" si="15"/>
        <v>0</v>
      </c>
      <c r="X19" s="38">
        <f t="shared" si="16"/>
        <v>0</v>
      </c>
      <c r="Y19" s="38">
        <f t="shared" si="6"/>
        <v>0</v>
      </c>
      <c r="Z19" s="10" t="str">
        <f t="shared" si="23"/>
        <v>00:00</v>
      </c>
      <c r="AA19" s="10" t="str">
        <f t="shared" si="17"/>
        <v>00:00</v>
      </c>
      <c r="AB19" s="11">
        <v>0.9166666666666666</v>
      </c>
      <c r="AC19" s="11">
        <v>0.25</v>
      </c>
      <c r="AD19" s="12">
        <f t="shared" si="7"/>
        <v>0</v>
      </c>
      <c r="AE19" s="12">
        <f t="shared" si="8"/>
        <v>0</v>
      </c>
      <c r="AF19" s="12">
        <f t="shared" si="9"/>
        <v>0</v>
      </c>
      <c r="AG19" s="9">
        <v>0.7916666666666666</v>
      </c>
      <c r="AH19" s="9">
        <v>0.9166666666666666</v>
      </c>
      <c r="AI19" s="9" t="str">
        <f t="shared" si="10"/>
        <v>00:00</v>
      </c>
      <c r="AJ19" s="9" t="str">
        <f t="shared" si="11"/>
        <v>00:00</v>
      </c>
      <c r="AK19" s="9" t="str">
        <f t="shared" si="12"/>
        <v>00:00</v>
      </c>
      <c r="AL19" s="125">
        <f t="shared" si="18"/>
        <v>0</v>
      </c>
      <c r="AM19" s="125">
        <f t="shared" si="19"/>
        <v>0</v>
      </c>
      <c r="AN19" s="125">
        <f t="shared" si="20"/>
        <v>0</v>
      </c>
      <c r="AO19" s="125">
        <f t="shared" si="21"/>
        <v>0</v>
      </c>
      <c r="AP19" s="55"/>
      <c r="AQ19" s="55"/>
      <c r="AR19" s="55"/>
      <c r="AS19" s="55"/>
      <c r="AT19" s="55"/>
    </row>
    <row r="20" spans="1:46" ht="12.75">
      <c r="A20" s="193">
        <v>43052</v>
      </c>
      <c r="B20" s="133">
        <v>1</v>
      </c>
      <c r="C20" s="145" t="s">
        <v>117</v>
      </c>
      <c r="D20" s="121"/>
      <c r="E20" s="121"/>
      <c r="F20" s="7"/>
      <c r="G20" s="7"/>
      <c r="H20" s="7"/>
      <c r="I20" s="7"/>
      <c r="J20" s="8">
        <f t="shared" si="13"/>
        <v>0</v>
      </c>
      <c r="K20" s="8">
        <f t="shared" si="0"/>
        <v>0.6333333333333333</v>
      </c>
      <c r="L20" s="8">
        <f t="shared" si="1"/>
        <v>2.8499999999999996</v>
      </c>
      <c r="M20" s="194" t="str">
        <f t="shared" si="2"/>
        <v>-</v>
      </c>
      <c r="N20" s="195">
        <f t="shared" si="3"/>
        <v>2.2166666666666663</v>
      </c>
      <c r="O20" s="386"/>
      <c r="P20" s="387"/>
      <c r="Q20" s="58"/>
      <c r="R20" s="58"/>
      <c r="S20" s="9">
        <f t="shared" si="4"/>
        <v>0</v>
      </c>
      <c r="T20" s="9">
        <f t="shared" si="5"/>
        <v>0</v>
      </c>
      <c r="U20" s="9" t="str">
        <f t="shared" si="14"/>
        <v>00:00</v>
      </c>
      <c r="V20" s="9" t="str">
        <f t="shared" si="22"/>
        <v>00:00</v>
      </c>
      <c r="W20" s="9">
        <f t="shared" si="15"/>
        <v>0</v>
      </c>
      <c r="X20" s="38">
        <f t="shared" si="16"/>
        <v>0</v>
      </c>
      <c r="Y20" s="38">
        <f t="shared" si="6"/>
        <v>0</v>
      </c>
      <c r="Z20" s="10" t="str">
        <f t="shared" si="23"/>
        <v>07:36</v>
      </c>
      <c r="AA20" s="10" t="str">
        <f t="shared" si="17"/>
        <v>00:00</v>
      </c>
      <c r="AB20" s="11">
        <v>0.9166666666666666</v>
      </c>
      <c r="AC20" s="11">
        <v>0.25</v>
      </c>
      <c r="AD20" s="12">
        <f t="shared" si="7"/>
        <v>0</v>
      </c>
      <c r="AE20" s="12">
        <f t="shared" si="8"/>
        <v>0</v>
      </c>
      <c r="AF20" s="12">
        <f t="shared" si="9"/>
        <v>0</v>
      </c>
      <c r="AG20" s="9">
        <v>0.7916666666666666</v>
      </c>
      <c r="AH20" s="9">
        <v>0.9166666666666666</v>
      </c>
      <c r="AI20" s="9" t="str">
        <f t="shared" si="10"/>
        <v>00:00</v>
      </c>
      <c r="AJ20" s="9" t="str">
        <f t="shared" si="11"/>
        <v>00:00</v>
      </c>
      <c r="AK20" s="9" t="str">
        <f t="shared" si="12"/>
        <v>00:00</v>
      </c>
      <c r="AL20" s="125">
        <f t="shared" si="18"/>
        <v>0</v>
      </c>
      <c r="AM20" s="125">
        <f t="shared" si="19"/>
        <v>0</v>
      </c>
      <c r="AN20" s="125">
        <f t="shared" si="20"/>
        <v>0</v>
      </c>
      <c r="AO20" s="125">
        <f t="shared" si="21"/>
        <v>0</v>
      </c>
      <c r="AP20" s="55"/>
      <c r="AQ20" s="55"/>
      <c r="AR20" s="55"/>
      <c r="AS20" s="55"/>
      <c r="AT20" s="55"/>
    </row>
    <row r="21" spans="1:46" ht="12.75">
      <c r="A21" s="193">
        <v>43053</v>
      </c>
      <c r="B21" s="133">
        <v>1</v>
      </c>
      <c r="C21" s="145" t="s">
        <v>117</v>
      </c>
      <c r="D21" s="121"/>
      <c r="E21" s="121"/>
      <c r="F21" s="7"/>
      <c r="G21" s="7"/>
      <c r="H21" s="7"/>
      <c r="I21" s="7"/>
      <c r="J21" s="8">
        <f t="shared" si="13"/>
        <v>0</v>
      </c>
      <c r="K21" s="8">
        <f t="shared" si="0"/>
        <v>0.6333333333333333</v>
      </c>
      <c r="L21" s="8">
        <f t="shared" si="1"/>
        <v>3.166666666666666</v>
      </c>
      <c r="M21" s="194" t="str">
        <f t="shared" si="2"/>
        <v>-</v>
      </c>
      <c r="N21" s="195">
        <f t="shared" si="3"/>
        <v>2.5333333333333328</v>
      </c>
      <c r="O21" s="386"/>
      <c r="P21" s="387"/>
      <c r="Q21" s="58"/>
      <c r="R21" s="58"/>
      <c r="S21" s="9">
        <f t="shared" si="4"/>
        <v>0</v>
      </c>
      <c r="T21" s="9">
        <f t="shared" si="5"/>
        <v>0</v>
      </c>
      <c r="U21" s="9" t="str">
        <f t="shared" si="14"/>
        <v>00:00</v>
      </c>
      <c r="V21" s="9" t="str">
        <f t="shared" si="22"/>
        <v>00:00</v>
      </c>
      <c r="W21" s="9">
        <f t="shared" si="15"/>
        <v>0</v>
      </c>
      <c r="X21" s="38">
        <f t="shared" si="16"/>
        <v>0</v>
      </c>
      <c r="Y21" s="38">
        <f t="shared" si="6"/>
        <v>0</v>
      </c>
      <c r="Z21" s="10" t="str">
        <f t="shared" si="23"/>
        <v>07:36</v>
      </c>
      <c r="AA21" s="10" t="str">
        <f t="shared" si="17"/>
        <v>00:00</v>
      </c>
      <c r="AB21" s="11">
        <v>0.9166666666666666</v>
      </c>
      <c r="AC21" s="11">
        <v>0.25</v>
      </c>
      <c r="AD21" s="12">
        <f t="shared" si="7"/>
        <v>0</v>
      </c>
      <c r="AE21" s="12">
        <f t="shared" si="8"/>
        <v>0</v>
      </c>
      <c r="AF21" s="12">
        <f t="shared" si="9"/>
        <v>0</v>
      </c>
      <c r="AG21" s="9">
        <v>0.7916666666666666</v>
      </c>
      <c r="AH21" s="9">
        <v>0.9166666666666666</v>
      </c>
      <c r="AI21" s="9" t="str">
        <f t="shared" si="10"/>
        <v>00:00</v>
      </c>
      <c r="AJ21" s="9" t="str">
        <f t="shared" si="11"/>
        <v>00:00</v>
      </c>
      <c r="AK21" s="9" t="str">
        <f t="shared" si="12"/>
        <v>00:00</v>
      </c>
      <c r="AL21" s="125">
        <f t="shared" si="18"/>
        <v>0</v>
      </c>
      <c r="AM21" s="125">
        <f t="shared" si="19"/>
        <v>0</v>
      </c>
      <c r="AN21" s="125">
        <f t="shared" si="20"/>
        <v>0</v>
      </c>
      <c r="AO21" s="125">
        <f t="shared" si="21"/>
        <v>0</v>
      </c>
      <c r="AP21" s="55"/>
      <c r="AQ21" s="55"/>
      <c r="AR21" s="55"/>
      <c r="AS21" s="55"/>
      <c r="AT21" s="55"/>
    </row>
    <row r="22" spans="1:46" ht="12.75">
      <c r="A22" s="193">
        <v>43054</v>
      </c>
      <c r="B22" s="133">
        <v>8</v>
      </c>
      <c r="C22" s="145" t="s">
        <v>117</v>
      </c>
      <c r="D22" s="121"/>
      <c r="E22" s="121"/>
      <c r="F22" s="7"/>
      <c r="G22" s="7"/>
      <c r="H22" s="7"/>
      <c r="I22" s="7"/>
      <c r="J22" s="8">
        <f t="shared" si="13"/>
        <v>0.31666666666666665</v>
      </c>
      <c r="K22" s="8">
        <f t="shared" si="0"/>
        <v>0.95</v>
      </c>
      <c r="L22" s="8">
        <f t="shared" si="1"/>
        <v>3.4833333333333325</v>
      </c>
      <c r="M22" s="194" t="str">
        <f t="shared" si="2"/>
        <v>-</v>
      </c>
      <c r="N22" s="195">
        <f t="shared" si="3"/>
        <v>2.5333333333333323</v>
      </c>
      <c r="O22" s="386"/>
      <c r="P22" s="387"/>
      <c r="Q22" s="58"/>
      <c r="R22" s="58"/>
      <c r="S22" s="9">
        <f t="shared" si="4"/>
        <v>0</v>
      </c>
      <c r="T22" s="9">
        <f t="shared" si="5"/>
        <v>0</v>
      </c>
      <c r="U22" s="9" t="str">
        <f t="shared" si="14"/>
        <v>00:00</v>
      </c>
      <c r="V22" s="9" t="str">
        <f t="shared" si="22"/>
        <v>00:00</v>
      </c>
      <c r="W22" s="9">
        <f t="shared" si="15"/>
        <v>0</v>
      </c>
      <c r="X22" s="38">
        <f t="shared" si="16"/>
        <v>1</v>
      </c>
      <c r="Y22" s="38">
        <f t="shared" si="6"/>
        <v>0</v>
      </c>
      <c r="Z22" s="10" t="str">
        <f t="shared" si="23"/>
        <v>07:36</v>
      </c>
      <c r="AA22" s="10" t="str">
        <f t="shared" si="17"/>
        <v>07:36</v>
      </c>
      <c r="AB22" s="11">
        <v>0.9166666666666666</v>
      </c>
      <c r="AC22" s="11">
        <v>0.25</v>
      </c>
      <c r="AD22" s="12">
        <f t="shared" si="7"/>
        <v>0</v>
      </c>
      <c r="AE22" s="12">
        <f t="shared" si="8"/>
        <v>0</v>
      </c>
      <c r="AF22" s="12">
        <f t="shared" si="9"/>
        <v>0</v>
      </c>
      <c r="AG22" s="9">
        <v>0.7916666666666666</v>
      </c>
      <c r="AH22" s="9">
        <v>0.9166666666666666</v>
      </c>
      <c r="AI22" s="9" t="str">
        <f t="shared" si="10"/>
        <v>00:00</v>
      </c>
      <c r="AJ22" s="9" t="str">
        <f t="shared" si="11"/>
        <v>00:00</v>
      </c>
      <c r="AK22" s="9" t="str">
        <f t="shared" si="12"/>
        <v>00:00</v>
      </c>
      <c r="AL22" s="125">
        <f t="shared" si="18"/>
        <v>0</v>
      </c>
      <c r="AM22" s="125">
        <f t="shared" si="19"/>
        <v>0</v>
      </c>
      <c r="AN22" s="125">
        <f t="shared" si="20"/>
        <v>0</v>
      </c>
      <c r="AO22" s="125">
        <f t="shared" si="21"/>
        <v>0.31666666666666665</v>
      </c>
      <c r="AP22" s="55"/>
      <c r="AQ22" s="55"/>
      <c r="AR22" s="55"/>
      <c r="AS22" s="55"/>
      <c r="AT22" s="55"/>
    </row>
    <row r="23" spans="1:46" ht="12.75">
      <c r="A23" s="193">
        <v>43055</v>
      </c>
      <c r="B23" s="133">
        <v>1</v>
      </c>
      <c r="C23" s="145" t="s">
        <v>117</v>
      </c>
      <c r="D23" s="121"/>
      <c r="E23" s="121"/>
      <c r="F23" s="121"/>
      <c r="G23" s="121"/>
      <c r="H23" s="7"/>
      <c r="I23" s="7"/>
      <c r="J23" s="8">
        <f t="shared" si="13"/>
        <v>0</v>
      </c>
      <c r="K23" s="8">
        <f t="shared" si="0"/>
        <v>0.95</v>
      </c>
      <c r="L23" s="8">
        <f t="shared" si="1"/>
        <v>3.799999999999999</v>
      </c>
      <c r="M23" s="194" t="str">
        <f t="shared" si="2"/>
        <v>-</v>
      </c>
      <c r="N23" s="195">
        <f t="shared" si="3"/>
        <v>2.8499999999999988</v>
      </c>
      <c r="O23" s="386"/>
      <c r="P23" s="387"/>
      <c r="Q23" s="58"/>
      <c r="R23" s="58"/>
      <c r="S23" s="9">
        <f t="shared" si="4"/>
        <v>0</v>
      </c>
      <c r="T23" s="9">
        <f t="shared" si="5"/>
        <v>0</v>
      </c>
      <c r="U23" s="9" t="str">
        <f t="shared" si="14"/>
        <v>00:00</v>
      </c>
      <c r="V23" s="9" t="str">
        <f t="shared" si="22"/>
        <v>00:00</v>
      </c>
      <c r="W23" s="9">
        <f t="shared" si="15"/>
        <v>0</v>
      </c>
      <c r="X23" s="38">
        <f t="shared" si="16"/>
        <v>0</v>
      </c>
      <c r="Y23" s="38">
        <f t="shared" si="6"/>
        <v>0</v>
      </c>
      <c r="Z23" s="10" t="str">
        <f t="shared" si="23"/>
        <v>07:36</v>
      </c>
      <c r="AA23" s="10" t="str">
        <f t="shared" si="17"/>
        <v>00:00</v>
      </c>
      <c r="AB23" s="11">
        <v>0.9166666666666666</v>
      </c>
      <c r="AC23" s="11">
        <v>0.25</v>
      </c>
      <c r="AD23" s="12">
        <f t="shared" si="7"/>
        <v>0</v>
      </c>
      <c r="AE23" s="12">
        <f t="shared" si="8"/>
        <v>0</v>
      </c>
      <c r="AF23" s="12">
        <f t="shared" si="9"/>
        <v>0</v>
      </c>
      <c r="AG23" s="9">
        <v>0.7916666666666666</v>
      </c>
      <c r="AH23" s="9">
        <v>0.9166666666666666</v>
      </c>
      <c r="AI23" s="9" t="str">
        <f t="shared" si="10"/>
        <v>00:00</v>
      </c>
      <c r="AJ23" s="9" t="str">
        <f t="shared" si="11"/>
        <v>00:00</v>
      </c>
      <c r="AK23" s="9" t="str">
        <f t="shared" si="12"/>
        <v>00:00</v>
      </c>
      <c r="AL23" s="125">
        <f t="shared" si="18"/>
        <v>0</v>
      </c>
      <c r="AM23" s="125">
        <f t="shared" si="19"/>
        <v>0</v>
      </c>
      <c r="AN23" s="125">
        <f t="shared" si="20"/>
        <v>0</v>
      </c>
      <c r="AO23" s="125">
        <f t="shared" si="21"/>
        <v>0</v>
      </c>
      <c r="AP23" s="55"/>
      <c r="AQ23" s="55"/>
      <c r="AR23" s="55"/>
      <c r="AS23" s="55"/>
      <c r="AT23" s="55"/>
    </row>
    <row r="24" spans="1:46" ht="12.75">
      <c r="A24" s="193">
        <v>43056</v>
      </c>
      <c r="B24" s="133">
        <v>1</v>
      </c>
      <c r="C24" s="145" t="s">
        <v>117</v>
      </c>
      <c r="D24" s="121"/>
      <c r="E24" s="121"/>
      <c r="F24" s="121"/>
      <c r="G24" s="121"/>
      <c r="H24" s="7"/>
      <c r="I24" s="7"/>
      <c r="J24" s="8">
        <f t="shared" si="13"/>
        <v>0</v>
      </c>
      <c r="K24" s="8">
        <f t="shared" si="0"/>
        <v>0.95</v>
      </c>
      <c r="L24" s="8">
        <f t="shared" si="1"/>
        <v>4.116666666666665</v>
      </c>
      <c r="M24" s="194" t="str">
        <f t="shared" si="2"/>
        <v>-</v>
      </c>
      <c r="N24" s="195">
        <f t="shared" si="3"/>
        <v>3.166666666666665</v>
      </c>
      <c r="O24" s="386"/>
      <c r="P24" s="387"/>
      <c r="Q24" s="58"/>
      <c r="R24" s="58"/>
      <c r="S24" s="9">
        <f t="shared" si="4"/>
        <v>0</v>
      </c>
      <c r="T24" s="9">
        <f t="shared" si="5"/>
        <v>0</v>
      </c>
      <c r="U24" s="9" t="str">
        <f t="shared" si="14"/>
        <v>00:00</v>
      </c>
      <c r="V24" s="9" t="str">
        <f t="shared" si="22"/>
        <v>00:00</v>
      </c>
      <c r="W24" s="9">
        <f t="shared" si="15"/>
        <v>0</v>
      </c>
      <c r="X24" s="38">
        <f t="shared" si="16"/>
        <v>0</v>
      </c>
      <c r="Y24" s="38">
        <f t="shared" si="6"/>
        <v>0</v>
      </c>
      <c r="Z24" s="10" t="str">
        <f t="shared" si="23"/>
        <v>07:36</v>
      </c>
      <c r="AA24" s="10" t="str">
        <f t="shared" si="17"/>
        <v>00:00</v>
      </c>
      <c r="AB24" s="11">
        <v>0.9166666666666666</v>
      </c>
      <c r="AC24" s="11">
        <v>0.25</v>
      </c>
      <c r="AD24" s="12">
        <f t="shared" si="7"/>
        <v>0</v>
      </c>
      <c r="AE24" s="12">
        <f t="shared" si="8"/>
        <v>0</v>
      </c>
      <c r="AF24" s="12">
        <f t="shared" si="9"/>
        <v>0</v>
      </c>
      <c r="AG24" s="9">
        <v>0.7916666666666666</v>
      </c>
      <c r="AH24" s="9">
        <v>0.9166666666666666</v>
      </c>
      <c r="AI24" s="9" t="str">
        <f t="shared" si="10"/>
        <v>00:00</v>
      </c>
      <c r="AJ24" s="9" t="str">
        <f t="shared" si="11"/>
        <v>00:00</v>
      </c>
      <c r="AK24" s="9" t="str">
        <f t="shared" si="12"/>
        <v>00:00</v>
      </c>
      <c r="AL24" s="125">
        <f t="shared" si="18"/>
        <v>0</v>
      </c>
      <c r="AM24" s="125">
        <f t="shared" si="19"/>
        <v>0</v>
      </c>
      <c r="AN24" s="125">
        <f t="shared" si="20"/>
        <v>0</v>
      </c>
      <c r="AO24" s="125">
        <f t="shared" si="21"/>
        <v>0</v>
      </c>
      <c r="AP24" s="55"/>
      <c r="AQ24" s="55"/>
      <c r="AR24" s="55"/>
      <c r="AS24" s="55"/>
      <c r="AT24" s="55"/>
    </row>
    <row r="25" spans="1:46" ht="12.75">
      <c r="A25" s="193">
        <v>43057</v>
      </c>
      <c r="B25" s="133">
        <v>4</v>
      </c>
      <c r="C25" s="145" t="s">
        <v>117</v>
      </c>
      <c r="D25" s="121"/>
      <c r="E25" s="121"/>
      <c r="F25" s="121"/>
      <c r="G25" s="121"/>
      <c r="H25" s="7"/>
      <c r="I25" s="7"/>
      <c r="J25" s="8">
        <f t="shared" si="13"/>
        <v>0</v>
      </c>
      <c r="K25" s="8">
        <f t="shared" si="0"/>
        <v>0.95</v>
      </c>
      <c r="L25" s="8">
        <f t="shared" si="1"/>
        <v>4.116666666666665</v>
      </c>
      <c r="M25" s="194" t="str">
        <f t="shared" si="2"/>
        <v>-</v>
      </c>
      <c r="N25" s="195">
        <f t="shared" si="3"/>
        <v>3.166666666666665</v>
      </c>
      <c r="O25" s="386"/>
      <c r="P25" s="387"/>
      <c r="Q25" s="58"/>
      <c r="R25" s="58"/>
      <c r="S25" s="9">
        <f t="shared" si="4"/>
        <v>0</v>
      </c>
      <c r="T25" s="9">
        <f t="shared" si="5"/>
        <v>0</v>
      </c>
      <c r="U25" s="9">
        <f t="shared" si="14"/>
        <v>0</v>
      </c>
      <c r="V25" s="9" t="str">
        <f t="shared" si="22"/>
        <v>00:00</v>
      </c>
      <c r="W25" s="9">
        <f t="shared" si="15"/>
        <v>0</v>
      </c>
      <c r="X25" s="38">
        <f t="shared" si="16"/>
        <v>0</v>
      </c>
      <c r="Y25" s="38">
        <f t="shared" si="6"/>
        <v>0</v>
      </c>
      <c r="Z25" s="10" t="str">
        <f t="shared" si="23"/>
        <v>00:00</v>
      </c>
      <c r="AA25" s="10" t="str">
        <f t="shared" si="17"/>
        <v>00:00</v>
      </c>
      <c r="AB25" s="11">
        <v>0.9166666666666666</v>
      </c>
      <c r="AC25" s="11">
        <v>0.25</v>
      </c>
      <c r="AD25" s="12">
        <f t="shared" si="7"/>
        <v>0</v>
      </c>
      <c r="AE25" s="12">
        <f t="shared" si="8"/>
        <v>0</v>
      </c>
      <c r="AF25" s="12">
        <f t="shared" si="9"/>
        <v>0</v>
      </c>
      <c r="AG25" s="9">
        <v>0.7916666666666666</v>
      </c>
      <c r="AH25" s="9">
        <v>0.9166666666666666</v>
      </c>
      <c r="AI25" s="9" t="str">
        <f t="shared" si="10"/>
        <v>00:00</v>
      </c>
      <c r="AJ25" s="9" t="str">
        <f t="shared" si="11"/>
        <v>00:00</v>
      </c>
      <c r="AK25" s="9" t="str">
        <f t="shared" si="12"/>
        <v>00:00</v>
      </c>
      <c r="AL25" s="125">
        <f t="shared" si="18"/>
        <v>0</v>
      </c>
      <c r="AM25" s="125">
        <f t="shared" si="19"/>
        <v>0</v>
      </c>
      <c r="AN25" s="125">
        <f t="shared" si="20"/>
        <v>0</v>
      </c>
      <c r="AO25" s="125">
        <f t="shared" si="21"/>
        <v>0</v>
      </c>
      <c r="AP25" s="55"/>
      <c r="AQ25" s="55"/>
      <c r="AR25" s="55"/>
      <c r="AS25" s="55"/>
      <c r="AT25" s="55"/>
    </row>
    <row r="26" spans="1:46" ht="12.75">
      <c r="A26" s="193">
        <v>43058</v>
      </c>
      <c r="B26" s="133">
        <v>4</v>
      </c>
      <c r="C26" s="145" t="s">
        <v>117</v>
      </c>
      <c r="D26" s="121"/>
      <c r="E26" s="121"/>
      <c r="F26" s="7"/>
      <c r="G26" s="7"/>
      <c r="H26" s="7"/>
      <c r="I26" s="7"/>
      <c r="J26" s="8">
        <f t="shared" si="13"/>
        <v>0</v>
      </c>
      <c r="K26" s="8">
        <f t="shared" si="0"/>
        <v>0.95</v>
      </c>
      <c r="L26" s="8">
        <f t="shared" si="1"/>
        <v>4.116666666666665</v>
      </c>
      <c r="M26" s="194" t="str">
        <f t="shared" si="2"/>
        <v>-</v>
      </c>
      <c r="N26" s="195">
        <f t="shared" si="3"/>
        <v>3.166666666666665</v>
      </c>
      <c r="O26" s="386"/>
      <c r="P26" s="387"/>
      <c r="Q26" s="58"/>
      <c r="R26" s="58"/>
      <c r="S26" s="9">
        <f t="shared" si="4"/>
        <v>0</v>
      </c>
      <c r="T26" s="9">
        <f t="shared" si="5"/>
        <v>0</v>
      </c>
      <c r="U26" s="9">
        <f t="shared" si="14"/>
        <v>0</v>
      </c>
      <c r="V26" s="9" t="str">
        <f t="shared" si="22"/>
        <v>00:00</v>
      </c>
      <c r="W26" s="9">
        <f t="shared" si="15"/>
        <v>0</v>
      </c>
      <c r="X26" s="38">
        <f t="shared" si="16"/>
        <v>0</v>
      </c>
      <c r="Y26" s="38">
        <f t="shared" si="6"/>
        <v>0</v>
      </c>
      <c r="Z26" s="10" t="str">
        <f t="shared" si="23"/>
        <v>00:00</v>
      </c>
      <c r="AA26" s="10" t="str">
        <f t="shared" si="17"/>
        <v>00:00</v>
      </c>
      <c r="AB26" s="11">
        <v>0.9166666666666666</v>
      </c>
      <c r="AC26" s="11">
        <v>0.25</v>
      </c>
      <c r="AD26" s="12">
        <f t="shared" si="7"/>
        <v>0</v>
      </c>
      <c r="AE26" s="12">
        <f t="shared" si="8"/>
        <v>0</v>
      </c>
      <c r="AF26" s="12">
        <f t="shared" si="9"/>
        <v>0</v>
      </c>
      <c r="AG26" s="9">
        <v>0.7916666666666666</v>
      </c>
      <c r="AH26" s="9">
        <v>0.9166666666666666</v>
      </c>
      <c r="AI26" s="9" t="str">
        <f t="shared" si="10"/>
        <v>00:00</v>
      </c>
      <c r="AJ26" s="9" t="str">
        <f t="shared" si="11"/>
        <v>00:00</v>
      </c>
      <c r="AK26" s="9" t="str">
        <f t="shared" si="12"/>
        <v>00:00</v>
      </c>
      <c r="AL26" s="125">
        <f t="shared" si="18"/>
        <v>0</v>
      </c>
      <c r="AM26" s="125">
        <f t="shared" si="19"/>
        <v>0</v>
      </c>
      <c r="AN26" s="125">
        <f t="shared" si="20"/>
        <v>0</v>
      </c>
      <c r="AO26" s="125">
        <f t="shared" si="21"/>
        <v>0</v>
      </c>
      <c r="AP26" s="55"/>
      <c r="AQ26" s="55"/>
      <c r="AR26" s="55"/>
      <c r="AS26" s="55"/>
      <c r="AT26" s="55"/>
    </row>
    <row r="27" spans="1:46" ht="12.75">
      <c r="A27" s="193">
        <v>43059</v>
      </c>
      <c r="B27" s="133">
        <v>1</v>
      </c>
      <c r="C27" s="145" t="s">
        <v>117</v>
      </c>
      <c r="D27" s="121"/>
      <c r="E27" s="121"/>
      <c r="F27" s="7"/>
      <c r="G27" s="7"/>
      <c r="H27" s="7"/>
      <c r="I27" s="7"/>
      <c r="J27" s="8">
        <f t="shared" si="13"/>
        <v>0</v>
      </c>
      <c r="K27" s="8">
        <f t="shared" si="0"/>
        <v>0.95</v>
      </c>
      <c r="L27" s="8">
        <f t="shared" si="1"/>
        <v>4.433333333333332</v>
      </c>
      <c r="M27" s="194" t="str">
        <f t="shared" si="2"/>
        <v>-</v>
      </c>
      <c r="N27" s="195">
        <f t="shared" si="3"/>
        <v>3.4833333333333316</v>
      </c>
      <c r="O27" s="386"/>
      <c r="P27" s="387"/>
      <c r="Q27" s="58"/>
      <c r="R27" s="58"/>
      <c r="S27" s="9">
        <f t="shared" si="4"/>
        <v>0</v>
      </c>
      <c r="T27" s="9">
        <f t="shared" si="5"/>
        <v>0</v>
      </c>
      <c r="U27" s="9" t="str">
        <f t="shared" si="14"/>
        <v>00:00</v>
      </c>
      <c r="V27" s="9" t="str">
        <f t="shared" si="22"/>
        <v>00:00</v>
      </c>
      <c r="W27" s="9">
        <f t="shared" si="15"/>
        <v>0</v>
      </c>
      <c r="X27" s="38">
        <f t="shared" si="16"/>
        <v>0</v>
      </c>
      <c r="Y27" s="38">
        <f t="shared" si="6"/>
        <v>0</v>
      </c>
      <c r="Z27" s="10" t="str">
        <f t="shared" si="23"/>
        <v>07:36</v>
      </c>
      <c r="AA27" s="10" t="str">
        <f t="shared" si="17"/>
        <v>00:00</v>
      </c>
      <c r="AB27" s="11">
        <v>0.9166666666666666</v>
      </c>
      <c r="AC27" s="11">
        <v>0.25</v>
      </c>
      <c r="AD27" s="12">
        <f t="shared" si="7"/>
        <v>0</v>
      </c>
      <c r="AE27" s="12">
        <f t="shared" si="8"/>
        <v>0</v>
      </c>
      <c r="AF27" s="12">
        <f t="shared" si="9"/>
        <v>0</v>
      </c>
      <c r="AG27" s="9">
        <v>0.7916666666666666</v>
      </c>
      <c r="AH27" s="9">
        <v>0.9166666666666666</v>
      </c>
      <c r="AI27" s="9" t="str">
        <f t="shared" si="10"/>
        <v>00:00</v>
      </c>
      <c r="AJ27" s="9" t="str">
        <f t="shared" si="11"/>
        <v>00:00</v>
      </c>
      <c r="AK27" s="9" t="str">
        <f t="shared" si="12"/>
        <v>00:00</v>
      </c>
      <c r="AL27" s="125">
        <f t="shared" si="18"/>
        <v>0</v>
      </c>
      <c r="AM27" s="125">
        <f t="shared" si="19"/>
        <v>0</v>
      </c>
      <c r="AN27" s="125">
        <f t="shared" si="20"/>
        <v>0</v>
      </c>
      <c r="AO27" s="125">
        <f t="shared" si="21"/>
        <v>0</v>
      </c>
      <c r="AP27" s="55"/>
      <c r="AQ27" s="55"/>
      <c r="AR27" s="55"/>
      <c r="AS27" s="55"/>
      <c r="AT27" s="55"/>
    </row>
    <row r="28" spans="1:46" ht="12.75">
      <c r="A28" s="193">
        <v>43060</v>
      </c>
      <c r="B28" s="133">
        <v>1</v>
      </c>
      <c r="C28" s="145" t="s">
        <v>117</v>
      </c>
      <c r="D28" s="121"/>
      <c r="E28" s="121"/>
      <c r="F28" s="121"/>
      <c r="G28" s="121"/>
      <c r="H28" s="7"/>
      <c r="I28" s="7"/>
      <c r="J28" s="8">
        <f t="shared" si="13"/>
        <v>0</v>
      </c>
      <c r="K28" s="8">
        <f t="shared" si="0"/>
        <v>0.95</v>
      </c>
      <c r="L28" s="8">
        <f t="shared" si="1"/>
        <v>4.749999999999998</v>
      </c>
      <c r="M28" s="194" t="str">
        <f t="shared" si="2"/>
        <v>-</v>
      </c>
      <c r="N28" s="195">
        <f t="shared" si="3"/>
        <v>3.799999999999998</v>
      </c>
      <c r="O28" s="386"/>
      <c r="P28" s="387"/>
      <c r="Q28" s="58"/>
      <c r="R28" s="58"/>
      <c r="S28" s="9">
        <f t="shared" si="4"/>
        <v>0</v>
      </c>
      <c r="T28" s="9">
        <f t="shared" si="5"/>
        <v>0</v>
      </c>
      <c r="U28" s="9" t="str">
        <f t="shared" si="14"/>
        <v>00:00</v>
      </c>
      <c r="V28" s="9" t="str">
        <f t="shared" si="22"/>
        <v>00:00</v>
      </c>
      <c r="W28" s="9">
        <f t="shared" si="15"/>
        <v>0</v>
      </c>
      <c r="X28" s="38">
        <f t="shared" si="16"/>
        <v>0</v>
      </c>
      <c r="Y28" s="38">
        <f t="shared" si="6"/>
        <v>0</v>
      </c>
      <c r="Z28" s="10" t="str">
        <f t="shared" si="23"/>
        <v>07:36</v>
      </c>
      <c r="AA28" s="10" t="str">
        <f t="shared" si="17"/>
        <v>00:00</v>
      </c>
      <c r="AB28" s="11">
        <v>0.9166666666666666</v>
      </c>
      <c r="AC28" s="11">
        <v>0.25</v>
      </c>
      <c r="AD28" s="12">
        <f t="shared" si="7"/>
        <v>0</v>
      </c>
      <c r="AE28" s="12">
        <f t="shared" si="8"/>
        <v>0</v>
      </c>
      <c r="AF28" s="12">
        <f t="shared" si="9"/>
        <v>0</v>
      </c>
      <c r="AG28" s="9">
        <v>0.7916666666666666</v>
      </c>
      <c r="AH28" s="9">
        <v>0.9166666666666666</v>
      </c>
      <c r="AI28" s="9" t="str">
        <f t="shared" si="10"/>
        <v>00:00</v>
      </c>
      <c r="AJ28" s="9" t="str">
        <f t="shared" si="11"/>
        <v>00:00</v>
      </c>
      <c r="AK28" s="9" t="str">
        <f t="shared" si="12"/>
        <v>00:00</v>
      </c>
      <c r="AL28" s="125">
        <f t="shared" si="18"/>
        <v>0</v>
      </c>
      <c r="AM28" s="125">
        <f t="shared" si="19"/>
        <v>0</v>
      </c>
      <c r="AN28" s="125">
        <f t="shared" si="20"/>
        <v>0</v>
      </c>
      <c r="AO28" s="125">
        <f t="shared" si="21"/>
        <v>0</v>
      </c>
      <c r="AP28" s="55"/>
      <c r="AQ28" s="55"/>
      <c r="AR28" s="55"/>
      <c r="AS28" s="55"/>
      <c r="AT28" s="55"/>
    </row>
    <row r="29" spans="1:46" ht="12.75">
      <c r="A29" s="193">
        <v>43061</v>
      </c>
      <c r="B29" s="133">
        <v>1</v>
      </c>
      <c r="C29" s="145" t="s">
        <v>117</v>
      </c>
      <c r="D29" s="121"/>
      <c r="E29" s="121"/>
      <c r="F29" s="121"/>
      <c r="G29" s="121"/>
      <c r="H29" s="7"/>
      <c r="I29" s="7"/>
      <c r="J29" s="8">
        <f t="shared" si="13"/>
        <v>0</v>
      </c>
      <c r="K29" s="8">
        <f t="shared" si="0"/>
        <v>0.95</v>
      </c>
      <c r="L29" s="8">
        <f t="shared" si="1"/>
        <v>5.066666666666665</v>
      </c>
      <c r="M29" s="194" t="str">
        <f t="shared" si="2"/>
        <v>-</v>
      </c>
      <c r="N29" s="195">
        <f t="shared" si="3"/>
        <v>4.1166666666666645</v>
      </c>
      <c r="O29" s="386"/>
      <c r="P29" s="387"/>
      <c r="Q29" s="58"/>
      <c r="R29" s="58"/>
      <c r="S29" s="9">
        <f t="shared" si="4"/>
        <v>0</v>
      </c>
      <c r="T29" s="9">
        <f t="shared" si="5"/>
        <v>0</v>
      </c>
      <c r="U29" s="9" t="str">
        <f t="shared" si="14"/>
        <v>00:00</v>
      </c>
      <c r="V29" s="9" t="str">
        <f t="shared" si="22"/>
        <v>00:00</v>
      </c>
      <c r="W29" s="9">
        <f t="shared" si="15"/>
        <v>0</v>
      </c>
      <c r="X29" s="38">
        <f t="shared" si="16"/>
        <v>0</v>
      </c>
      <c r="Y29" s="38">
        <f t="shared" si="6"/>
        <v>0</v>
      </c>
      <c r="Z29" s="10" t="str">
        <f t="shared" si="23"/>
        <v>07:36</v>
      </c>
      <c r="AA29" s="10" t="str">
        <f t="shared" si="17"/>
        <v>00:00</v>
      </c>
      <c r="AB29" s="11">
        <v>0.9166666666666666</v>
      </c>
      <c r="AC29" s="11">
        <v>0.25</v>
      </c>
      <c r="AD29" s="12">
        <f t="shared" si="7"/>
        <v>0</v>
      </c>
      <c r="AE29" s="12">
        <f t="shared" si="8"/>
        <v>0</v>
      </c>
      <c r="AF29" s="12">
        <f t="shared" si="9"/>
        <v>0</v>
      </c>
      <c r="AG29" s="9">
        <v>0.7916666666666666</v>
      </c>
      <c r="AH29" s="9">
        <v>0.9166666666666666</v>
      </c>
      <c r="AI29" s="9" t="str">
        <f t="shared" si="10"/>
        <v>00:00</v>
      </c>
      <c r="AJ29" s="9" t="str">
        <f t="shared" si="11"/>
        <v>00:00</v>
      </c>
      <c r="AK29" s="9" t="str">
        <f t="shared" si="12"/>
        <v>00:00</v>
      </c>
      <c r="AL29" s="125">
        <f t="shared" si="18"/>
        <v>0</v>
      </c>
      <c r="AM29" s="125">
        <f t="shared" si="19"/>
        <v>0</v>
      </c>
      <c r="AN29" s="125">
        <f t="shared" si="20"/>
        <v>0</v>
      </c>
      <c r="AO29" s="125">
        <f t="shared" si="21"/>
        <v>0</v>
      </c>
      <c r="AP29" s="55"/>
      <c r="AQ29" s="55"/>
      <c r="AR29" s="55"/>
      <c r="AS29" s="55"/>
      <c r="AT29" s="55"/>
    </row>
    <row r="30" spans="1:46" ht="12.75">
      <c r="A30" s="193">
        <v>43062</v>
      </c>
      <c r="B30" s="133">
        <v>1</v>
      </c>
      <c r="C30" s="145" t="s">
        <v>117</v>
      </c>
      <c r="D30" s="121"/>
      <c r="E30" s="121"/>
      <c r="F30" s="121"/>
      <c r="G30" s="121"/>
      <c r="H30" s="7"/>
      <c r="I30" s="7"/>
      <c r="J30" s="8">
        <f t="shared" si="13"/>
        <v>0</v>
      </c>
      <c r="K30" s="8">
        <f t="shared" si="0"/>
        <v>0.95</v>
      </c>
      <c r="L30" s="8">
        <f t="shared" si="1"/>
        <v>5.383333333333331</v>
      </c>
      <c r="M30" s="194" t="str">
        <f t="shared" si="2"/>
        <v>-</v>
      </c>
      <c r="N30" s="195">
        <f t="shared" si="3"/>
        <v>4.433333333333331</v>
      </c>
      <c r="O30" s="386"/>
      <c r="P30" s="387"/>
      <c r="Q30" s="58"/>
      <c r="R30" s="58"/>
      <c r="S30" s="9">
        <f t="shared" si="4"/>
        <v>0</v>
      </c>
      <c r="T30" s="9">
        <f t="shared" si="5"/>
        <v>0</v>
      </c>
      <c r="U30" s="9" t="str">
        <f t="shared" si="14"/>
        <v>00:00</v>
      </c>
      <c r="V30" s="9" t="str">
        <f t="shared" si="22"/>
        <v>00:00</v>
      </c>
      <c r="W30" s="9">
        <f t="shared" si="15"/>
        <v>0</v>
      </c>
      <c r="X30" s="38">
        <f t="shared" si="16"/>
        <v>0</v>
      </c>
      <c r="Y30" s="38">
        <f t="shared" si="6"/>
        <v>0</v>
      </c>
      <c r="Z30" s="10" t="str">
        <f t="shared" si="23"/>
        <v>07:36</v>
      </c>
      <c r="AA30" s="10" t="str">
        <f t="shared" si="17"/>
        <v>00:00</v>
      </c>
      <c r="AB30" s="11">
        <v>0.9166666666666666</v>
      </c>
      <c r="AC30" s="11">
        <v>0.25</v>
      </c>
      <c r="AD30" s="12">
        <f t="shared" si="7"/>
        <v>0</v>
      </c>
      <c r="AE30" s="12">
        <f t="shared" si="8"/>
        <v>0</v>
      </c>
      <c r="AF30" s="12">
        <f t="shared" si="9"/>
        <v>0</v>
      </c>
      <c r="AG30" s="9">
        <v>0.7916666666666666</v>
      </c>
      <c r="AH30" s="9">
        <v>0.9166666666666666</v>
      </c>
      <c r="AI30" s="9" t="str">
        <f t="shared" si="10"/>
        <v>00:00</v>
      </c>
      <c r="AJ30" s="9" t="str">
        <f t="shared" si="11"/>
        <v>00:00</v>
      </c>
      <c r="AK30" s="9" t="str">
        <f t="shared" si="12"/>
        <v>00:00</v>
      </c>
      <c r="AL30" s="125">
        <f t="shared" si="18"/>
        <v>0</v>
      </c>
      <c r="AM30" s="125">
        <f t="shared" si="19"/>
        <v>0</v>
      </c>
      <c r="AN30" s="125">
        <f t="shared" si="20"/>
        <v>0</v>
      </c>
      <c r="AO30" s="125">
        <f t="shared" si="21"/>
        <v>0</v>
      </c>
      <c r="AP30" s="55"/>
      <c r="AQ30" s="55"/>
      <c r="AR30" s="55"/>
      <c r="AS30" s="55"/>
      <c r="AT30" s="55"/>
    </row>
    <row r="31" spans="1:46" ht="12.75">
      <c r="A31" s="193">
        <v>43063</v>
      </c>
      <c r="B31" s="133">
        <v>1</v>
      </c>
      <c r="C31" s="145" t="s">
        <v>117</v>
      </c>
      <c r="D31" s="121"/>
      <c r="E31" s="121"/>
      <c r="F31" s="121"/>
      <c r="G31" s="121"/>
      <c r="H31" s="7"/>
      <c r="I31" s="7"/>
      <c r="J31" s="8">
        <f t="shared" si="13"/>
        <v>0</v>
      </c>
      <c r="K31" s="8">
        <f t="shared" si="0"/>
        <v>0.95</v>
      </c>
      <c r="L31" s="8">
        <f t="shared" si="1"/>
        <v>5.6999999999999975</v>
      </c>
      <c r="M31" s="194" t="str">
        <f t="shared" si="2"/>
        <v>-</v>
      </c>
      <c r="N31" s="195">
        <f t="shared" si="3"/>
        <v>4.749999999999997</v>
      </c>
      <c r="O31" s="386"/>
      <c r="P31" s="387"/>
      <c r="Q31" s="58"/>
      <c r="R31" s="58"/>
      <c r="S31" s="9">
        <f t="shared" si="4"/>
        <v>0</v>
      </c>
      <c r="T31" s="9">
        <f t="shared" si="5"/>
        <v>0</v>
      </c>
      <c r="U31" s="9" t="str">
        <f t="shared" si="14"/>
        <v>00:00</v>
      </c>
      <c r="V31" s="9" t="str">
        <f t="shared" si="22"/>
        <v>00:00</v>
      </c>
      <c r="W31" s="9">
        <f t="shared" si="15"/>
        <v>0</v>
      </c>
      <c r="X31" s="38">
        <f t="shared" si="16"/>
        <v>0</v>
      </c>
      <c r="Y31" s="38">
        <f t="shared" si="6"/>
        <v>0</v>
      </c>
      <c r="Z31" s="10" t="str">
        <f t="shared" si="23"/>
        <v>07:36</v>
      </c>
      <c r="AA31" s="10" t="str">
        <f t="shared" si="17"/>
        <v>00:00</v>
      </c>
      <c r="AB31" s="11">
        <v>0.9166666666666666</v>
      </c>
      <c r="AC31" s="11">
        <v>0.25</v>
      </c>
      <c r="AD31" s="12">
        <f t="shared" si="7"/>
        <v>0</v>
      </c>
      <c r="AE31" s="12">
        <f t="shared" si="8"/>
        <v>0</v>
      </c>
      <c r="AF31" s="12">
        <f t="shared" si="9"/>
        <v>0</v>
      </c>
      <c r="AG31" s="9">
        <v>0.7916666666666666</v>
      </c>
      <c r="AH31" s="9">
        <v>0.9166666666666666</v>
      </c>
      <c r="AI31" s="9" t="str">
        <f t="shared" si="10"/>
        <v>00:00</v>
      </c>
      <c r="AJ31" s="9" t="str">
        <f t="shared" si="11"/>
        <v>00:00</v>
      </c>
      <c r="AK31" s="9" t="str">
        <f t="shared" si="12"/>
        <v>00:00</v>
      </c>
      <c r="AL31" s="125">
        <f t="shared" si="18"/>
        <v>0</v>
      </c>
      <c r="AM31" s="125">
        <f t="shared" si="19"/>
        <v>0</v>
      </c>
      <c r="AN31" s="125">
        <f t="shared" si="20"/>
        <v>0</v>
      </c>
      <c r="AO31" s="125">
        <f t="shared" si="21"/>
        <v>0</v>
      </c>
      <c r="AP31" s="55"/>
      <c r="AQ31" s="55"/>
      <c r="AR31" s="55"/>
      <c r="AS31" s="55"/>
      <c r="AT31" s="55"/>
    </row>
    <row r="32" spans="1:46" ht="12.75">
      <c r="A32" s="193">
        <v>43064</v>
      </c>
      <c r="B32" s="133">
        <v>4</v>
      </c>
      <c r="C32" s="145" t="s">
        <v>117</v>
      </c>
      <c r="D32" s="121"/>
      <c r="E32" s="121"/>
      <c r="F32" s="121"/>
      <c r="G32" s="121"/>
      <c r="H32" s="7"/>
      <c r="I32" s="7"/>
      <c r="J32" s="8">
        <f t="shared" si="13"/>
        <v>0</v>
      </c>
      <c r="K32" s="8">
        <f t="shared" si="0"/>
        <v>0.95</v>
      </c>
      <c r="L32" s="8">
        <f t="shared" si="1"/>
        <v>5.6999999999999975</v>
      </c>
      <c r="M32" s="194" t="str">
        <f t="shared" si="2"/>
        <v>-</v>
      </c>
      <c r="N32" s="195">
        <f t="shared" si="3"/>
        <v>4.749999999999997</v>
      </c>
      <c r="O32" s="386"/>
      <c r="P32" s="387"/>
      <c r="Q32" s="58"/>
      <c r="R32" s="58"/>
      <c r="S32" s="9">
        <f t="shared" si="4"/>
        <v>0</v>
      </c>
      <c r="T32" s="9">
        <f t="shared" si="5"/>
        <v>0</v>
      </c>
      <c r="U32" s="9">
        <f t="shared" si="14"/>
        <v>0</v>
      </c>
      <c r="V32" s="9" t="str">
        <f t="shared" si="22"/>
        <v>00:00</v>
      </c>
      <c r="W32" s="9">
        <f t="shared" si="15"/>
        <v>0</v>
      </c>
      <c r="X32" s="38">
        <f t="shared" si="16"/>
        <v>0</v>
      </c>
      <c r="Y32" s="38">
        <f t="shared" si="6"/>
        <v>0</v>
      </c>
      <c r="Z32" s="10" t="str">
        <f t="shared" si="23"/>
        <v>00:00</v>
      </c>
      <c r="AA32" s="10" t="str">
        <f t="shared" si="17"/>
        <v>00:00</v>
      </c>
      <c r="AB32" s="11">
        <v>0.9166666666666666</v>
      </c>
      <c r="AC32" s="11">
        <v>0.25</v>
      </c>
      <c r="AD32" s="12">
        <f t="shared" si="7"/>
        <v>0</v>
      </c>
      <c r="AE32" s="12">
        <f t="shared" si="8"/>
        <v>0</v>
      </c>
      <c r="AF32" s="12">
        <f t="shared" si="9"/>
        <v>0</v>
      </c>
      <c r="AG32" s="9">
        <v>0.7916666666666666</v>
      </c>
      <c r="AH32" s="9">
        <v>0.9166666666666666</v>
      </c>
      <c r="AI32" s="9" t="str">
        <f t="shared" si="10"/>
        <v>00:00</v>
      </c>
      <c r="AJ32" s="9" t="str">
        <f t="shared" si="11"/>
        <v>00:00</v>
      </c>
      <c r="AK32" s="9" t="str">
        <f t="shared" si="12"/>
        <v>00:00</v>
      </c>
      <c r="AL32" s="125">
        <f t="shared" si="18"/>
        <v>0</v>
      </c>
      <c r="AM32" s="125">
        <f t="shared" si="19"/>
        <v>0</v>
      </c>
      <c r="AN32" s="125">
        <f t="shared" si="20"/>
        <v>0</v>
      </c>
      <c r="AO32" s="125">
        <f t="shared" si="21"/>
        <v>0</v>
      </c>
      <c r="AP32" s="55"/>
      <c r="AQ32" s="55"/>
      <c r="AR32" s="55"/>
      <c r="AS32" s="55"/>
      <c r="AT32" s="55"/>
    </row>
    <row r="33" spans="1:46" ht="12.75">
      <c r="A33" s="193">
        <v>43065</v>
      </c>
      <c r="B33" s="133">
        <v>4</v>
      </c>
      <c r="C33" s="145" t="s">
        <v>117</v>
      </c>
      <c r="D33" s="121"/>
      <c r="E33" s="121"/>
      <c r="F33" s="7"/>
      <c r="G33" s="7"/>
      <c r="H33" s="7"/>
      <c r="I33" s="7"/>
      <c r="J33" s="8">
        <f t="shared" si="13"/>
        <v>0</v>
      </c>
      <c r="K33" s="8">
        <f t="shared" si="0"/>
        <v>0.95</v>
      </c>
      <c r="L33" s="8">
        <f t="shared" si="1"/>
        <v>5.6999999999999975</v>
      </c>
      <c r="M33" s="194" t="str">
        <f t="shared" si="2"/>
        <v>-</v>
      </c>
      <c r="N33" s="195">
        <f t="shared" si="3"/>
        <v>4.749999999999997</v>
      </c>
      <c r="O33" s="386"/>
      <c r="P33" s="387"/>
      <c r="Q33" s="58"/>
      <c r="R33" s="58"/>
      <c r="S33" s="9">
        <f t="shared" si="4"/>
        <v>0</v>
      </c>
      <c r="T33" s="9">
        <f t="shared" si="5"/>
        <v>0</v>
      </c>
      <c r="U33" s="9">
        <f t="shared" si="14"/>
        <v>0</v>
      </c>
      <c r="V33" s="9" t="str">
        <f t="shared" si="22"/>
        <v>00:00</v>
      </c>
      <c r="W33" s="9">
        <f t="shared" si="15"/>
        <v>0</v>
      </c>
      <c r="X33" s="38">
        <f t="shared" si="16"/>
        <v>0</v>
      </c>
      <c r="Y33" s="38">
        <f t="shared" si="6"/>
        <v>0</v>
      </c>
      <c r="Z33" s="10" t="str">
        <f t="shared" si="23"/>
        <v>00:00</v>
      </c>
      <c r="AA33" s="10" t="str">
        <f t="shared" si="17"/>
        <v>00:00</v>
      </c>
      <c r="AB33" s="11">
        <v>0.9166666666666666</v>
      </c>
      <c r="AC33" s="11">
        <v>0.25</v>
      </c>
      <c r="AD33" s="12">
        <f t="shared" si="7"/>
        <v>0</v>
      </c>
      <c r="AE33" s="12">
        <f t="shared" si="8"/>
        <v>0</v>
      </c>
      <c r="AF33" s="12">
        <f t="shared" si="9"/>
        <v>0</v>
      </c>
      <c r="AG33" s="9">
        <v>0.791666666666667</v>
      </c>
      <c r="AH33" s="9">
        <v>0.9166666666666666</v>
      </c>
      <c r="AI33" s="9" t="str">
        <f t="shared" si="10"/>
        <v>00:00</v>
      </c>
      <c r="AJ33" s="9" t="str">
        <f t="shared" si="11"/>
        <v>00:00</v>
      </c>
      <c r="AK33" s="9" t="str">
        <f t="shared" si="12"/>
        <v>00:00</v>
      </c>
      <c r="AL33" s="125">
        <f t="shared" si="18"/>
        <v>0</v>
      </c>
      <c r="AM33" s="125">
        <f t="shared" si="19"/>
        <v>0</v>
      </c>
      <c r="AN33" s="125">
        <f t="shared" si="20"/>
        <v>0</v>
      </c>
      <c r="AO33" s="125">
        <f t="shared" si="21"/>
        <v>0</v>
      </c>
      <c r="AP33" s="55"/>
      <c r="AQ33" s="55"/>
      <c r="AR33" s="55"/>
      <c r="AS33" s="55"/>
      <c r="AT33" s="55"/>
    </row>
    <row r="34" spans="1:46" ht="12.75">
      <c r="A34" s="193">
        <v>43066</v>
      </c>
      <c r="B34" s="133">
        <v>1</v>
      </c>
      <c r="C34" s="145" t="s">
        <v>117</v>
      </c>
      <c r="D34" s="121"/>
      <c r="E34" s="121"/>
      <c r="F34" s="7"/>
      <c r="G34" s="7"/>
      <c r="H34" s="7"/>
      <c r="I34" s="7"/>
      <c r="J34" s="8">
        <f t="shared" si="13"/>
        <v>0</v>
      </c>
      <c r="K34" s="8">
        <f t="shared" si="0"/>
        <v>0.95</v>
      </c>
      <c r="L34" s="8">
        <f t="shared" si="1"/>
        <v>6.016666666666664</v>
      </c>
      <c r="M34" s="194" t="str">
        <f t="shared" si="2"/>
        <v>-</v>
      </c>
      <c r="N34" s="195">
        <f t="shared" si="3"/>
        <v>5.066666666666664</v>
      </c>
      <c r="O34" s="386"/>
      <c r="P34" s="387"/>
      <c r="Q34" s="58"/>
      <c r="R34" s="58"/>
      <c r="S34" s="9">
        <f t="shared" si="4"/>
        <v>0</v>
      </c>
      <c r="T34" s="9">
        <f t="shared" si="5"/>
        <v>0</v>
      </c>
      <c r="U34" s="9" t="str">
        <f t="shared" si="14"/>
        <v>00:00</v>
      </c>
      <c r="V34" s="9" t="str">
        <f t="shared" si="22"/>
        <v>00:00</v>
      </c>
      <c r="W34" s="9">
        <f t="shared" si="15"/>
        <v>0</v>
      </c>
      <c r="X34" s="38">
        <f t="shared" si="16"/>
        <v>0</v>
      </c>
      <c r="Y34" s="38">
        <f t="shared" si="6"/>
        <v>0</v>
      </c>
      <c r="Z34" s="10" t="str">
        <f t="shared" si="23"/>
        <v>07:36</v>
      </c>
      <c r="AA34" s="10" t="str">
        <f t="shared" si="17"/>
        <v>00:00</v>
      </c>
      <c r="AB34" s="11">
        <v>0.9166666666666666</v>
      </c>
      <c r="AC34" s="11">
        <v>0.25</v>
      </c>
      <c r="AD34" s="12">
        <f t="shared" si="7"/>
        <v>0</v>
      </c>
      <c r="AE34" s="12">
        <f t="shared" si="8"/>
        <v>0</v>
      </c>
      <c r="AF34" s="12">
        <f t="shared" si="9"/>
        <v>0</v>
      </c>
      <c r="AG34" s="9">
        <v>0.791666666666667</v>
      </c>
      <c r="AH34" s="9">
        <v>0.9166666666666666</v>
      </c>
      <c r="AI34" s="9" t="str">
        <f t="shared" si="10"/>
        <v>00:00</v>
      </c>
      <c r="AJ34" s="9" t="str">
        <f>IF(S34=4,Z34,"00:00")</f>
        <v>00:00</v>
      </c>
      <c r="AK34" s="9">
        <f>IF(S34=7,"07:36"+AK33,"00:00"+AK33)</f>
        <v>0</v>
      </c>
      <c r="AL34" s="125">
        <f t="shared" si="18"/>
        <v>0</v>
      </c>
      <c r="AM34" s="125">
        <f t="shared" si="19"/>
        <v>0</v>
      </c>
      <c r="AN34" s="125">
        <f t="shared" si="20"/>
        <v>0</v>
      </c>
      <c r="AO34" s="125">
        <f t="shared" si="21"/>
        <v>0</v>
      </c>
      <c r="AP34" s="55"/>
      <c r="AQ34" s="55"/>
      <c r="AR34" s="55"/>
      <c r="AS34" s="55"/>
      <c r="AT34" s="55"/>
    </row>
    <row r="35" spans="1:46" ht="12.75">
      <c r="A35" s="193">
        <v>43067</v>
      </c>
      <c r="B35" s="133">
        <v>1</v>
      </c>
      <c r="C35" s="145" t="s">
        <v>117</v>
      </c>
      <c r="D35" s="121"/>
      <c r="E35" s="121"/>
      <c r="F35" s="121"/>
      <c r="G35" s="121"/>
      <c r="H35" s="7"/>
      <c r="I35" s="7"/>
      <c r="J35" s="8">
        <f t="shared" si="13"/>
        <v>0</v>
      </c>
      <c r="K35" s="8">
        <f t="shared" si="0"/>
        <v>0.95</v>
      </c>
      <c r="L35" s="8">
        <f t="shared" si="1"/>
        <v>6.33333333333333</v>
      </c>
      <c r="M35" s="194" t="str">
        <f t="shared" si="2"/>
        <v>-</v>
      </c>
      <c r="N35" s="195">
        <f t="shared" si="3"/>
        <v>5.38333333333333</v>
      </c>
      <c r="O35" s="386"/>
      <c r="P35" s="387"/>
      <c r="Q35" s="58"/>
      <c r="R35" s="58"/>
      <c r="S35" s="9">
        <f t="shared" si="4"/>
        <v>0</v>
      </c>
      <c r="T35" s="9">
        <f t="shared" si="5"/>
        <v>0</v>
      </c>
      <c r="U35" s="9" t="str">
        <f t="shared" si="14"/>
        <v>00:00</v>
      </c>
      <c r="V35" s="9" t="str">
        <f t="shared" si="22"/>
        <v>00:00</v>
      </c>
      <c r="W35" s="9">
        <f t="shared" si="15"/>
        <v>0</v>
      </c>
      <c r="X35" s="38">
        <f t="shared" si="16"/>
        <v>0</v>
      </c>
      <c r="Y35" s="38">
        <f t="shared" si="6"/>
        <v>0</v>
      </c>
      <c r="Z35" s="10" t="str">
        <f t="shared" si="23"/>
        <v>07:36</v>
      </c>
      <c r="AA35" s="10" t="str">
        <f t="shared" si="17"/>
        <v>00:00</v>
      </c>
      <c r="AB35" s="11">
        <v>0.9166666666666666</v>
      </c>
      <c r="AC35" s="11">
        <v>0.25</v>
      </c>
      <c r="AD35" s="12">
        <f t="shared" si="7"/>
        <v>0</v>
      </c>
      <c r="AE35" s="12">
        <f t="shared" si="8"/>
        <v>0</v>
      </c>
      <c r="AF35" s="12">
        <f t="shared" si="9"/>
        <v>0</v>
      </c>
      <c r="AG35" s="9">
        <v>0.791666666666667</v>
      </c>
      <c r="AH35" s="9">
        <v>0.9166666666666666</v>
      </c>
      <c r="AI35" s="9" t="str">
        <f t="shared" si="10"/>
        <v>00:00</v>
      </c>
      <c r="AJ35" s="9" t="str">
        <f>IF(S35=4,Z35,"00:00")</f>
        <v>00:00</v>
      </c>
      <c r="AK35" s="9">
        <f>IF(S35=7,"07:36"+AK34,"00:00"+AK34)</f>
        <v>0</v>
      </c>
      <c r="AL35" s="125">
        <f t="shared" si="18"/>
        <v>0</v>
      </c>
      <c r="AM35" s="125">
        <f t="shared" si="19"/>
        <v>0</v>
      </c>
      <c r="AN35" s="125">
        <f t="shared" si="20"/>
        <v>0</v>
      </c>
      <c r="AO35" s="125">
        <f t="shared" si="21"/>
        <v>0</v>
      </c>
      <c r="AP35" s="55"/>
      <c r="AQ35" s="55"/>
      <c r="AR35" s="55"/>
      <c r="AS35" s="55"/>
      <c r="AT35" s="55"/>
    </row>
    <row r="36" spans="1:46" ht="12.75">
      <c r="A36" s="193">
        <v>43068</v>
      </c>
      <c r="B36" s="133">
        <v>1</v>
      </c>
      <c r="C36" s="145" t="s">
        <v>117</v>
      </c>
      <c r="D36" s="121"/>
      <c r="E36" s="121"/>
      <c r="F36" s="121"/>
      <c r="G36" s="121"/>
      <c r="H36" s="7"/>
      <c r="I36" s="7"/>
      <c r="J36" s="8">
        <f t="shared" si="13"/>
        <v>0</v>
      </c>
      <c r="K36" s="8">
        <f t="shared" si="0"/>
        <v>0.95</v>
      </c>
      <c r="L36" s="8">
        <f t="shared" si="1"/>
        <v>6.649999999999997</v>
      </c>
      <c r="M36" s="194" t="str">
        <f t="shared" si="2"/>
        <v>-</v>
      </c>
      <c r="N36" s="195">
        <f t="shared" si="3"/>
        <v>5.699999999999997</v>
      </c>
      <c r="O36" s="386"/>
      <c r="P36" s="387"/>
      <c r="Q36" s="58"/>
      <c r="R36" s="58"/>
      <c r="S36" s="9">
        <f t="shared" si="4"/>
        <v>0</v>
      </c>
      <c r="T36" s="9">
        <f t="shared" si="5"/>
        <v>0</v>
      </c>
      <c r="U36" s="9" t="str">
        <f t="shared" si="14"/>
        <v>00:00</v>
      </c>
      <c r="V36" s="9" t="str">
        <f t="shared" si="22"/>
        <v>00:00</v>
      </c>
      <c r="W36" s="9">
        <f t="shared" si="15"/>
        <v>0</v>
      </c>
      <c r="X36" s="38">
        <f t="shared" si="16"/>
        <v>0</v>
      </c>
      <c r="Y36" s="38">
        <f t="shared" si="6"/>
        <v>0</v>
      </c>
      <c r="Z36" s="10" t="str">
        <f t="shared" si="23"/>
        <v>07:36</v>
      </c>
      <c r="AA36" s="10" t="str">
        <f t="shared" si="17"/>
        <v>00:00</v>
      </c>
      <c r="AB36" s="11">
        <v>0.9166666666666666</v>
      </c>
      <c r="AC36" s="11">
        <v>0.25</v>
      </c>
      <c r="AD36" s="12">
        <f t="shared" si="7"/>
        <v>0</v>
      </c>
      <c r="AE36" s="12">
        <f t="shared" si="8"/>
        <v>0</v>
      </c>
      <c r="AF36" s="12">
        <f t="shared" si="9"/>
        <v>0</v>
      </c>
      <c r="AG36" s="9">
        <v>0.791666666666667</v>
      </c>
      <c r="AH36" s="9">
        <v>0.9166666666666666</v>
      </c>
      <c r="AI36" s="9" t="str">
        <f t="shared" si="10"/>
        <v>00:00</v>
      </c>
      <c r="AJ36" s="9" t="str">
        <f>IF(S36=4,Z36,"00:00")</f>
        <v>00:00</v>
      </c>
      <c r="AK36" s="9">
        <f>IF(S36=7,"07:36"+AK35,"00:00"+AK35)</f>
        <v>0</v>
      </c>
      <c r="AL36" s="125">
        <f t="shared" si="18"/>
        <v>0</v>
      </c>
      <c r="AM36" s="125">
        <f t="shared" si="19"/>
        <v>0</v>
      </c>
      <c r="AN36" s="125">
        <f t="shared" si="20"/>
        <v>0</v>
      </c>
      <c r="AO36" s="125">
        <f t="shared" si="21"/>
        <v>0</v>
      </c>
      <c r="AP36" s="55"/>
      <c r="AQ36" s="55"/>
      <c r="AR36" s="55"/>
      <c r="AS36" s="55"/>
      <c r="AT36" s="55"/>
    </row>
    <row r="37" spans="1:46" ht="12.75">
      <c r="A37" s="193">
        <v>43069</v>
      </c>
      <c r="B37" s="133">
        <v>1</v>
      </c>
      <c r="C37" s="145" t="s">
        <v>117</v>
      </c>
      <c r="D37" s="121"/>
      <c r="E37" s="121"/>
      <c r="F37" s="121"/>
      <c r="G37" s="121"/>
      <c r="H37" s="7"/>
      <c r="I37" s="7"/>
      <c r="J37" s="8">
        <f t="shared" si="13"/>
        <v>0</v>
      </c>
      <c r="K37" s="8">
        <f t="shared" si="0"/>
        <v>0.95</v>
      </c>
      <c r="L37" s="8">
        <f t="shared" si="1"/>
        <v>6.966666666666663</v>
      </c>
      <c r="M37" s="194" t="str">
        <f t="shared" si="2"/>
        <v>-</v>
      </c>
      <c r="N37" s="195">
        <f t="shared" si="3"/>
        <v>6.016666666666663</v>
      </c>
      <c r="O37" s="386"/>
      <c r="P37" s="387"/>
      <c r="Q37" s="58"/>
      <c r="R37" s="58"/>
      <c r="S37" s="9">
        <f t="shared" si="4"/>
        <v>0</v>
      </c>
      <c r="T37" s="9">
        <f t="shared" si="5"/>
        <v>0</v>
      </c>
      <c r="U37" s="9" t="str">
        <f t="shared" si="14"/>
        <v>00:00</v>
      </c>
      <c r="V37" s="9" t="str">
        <f t="shared" si="22"/>
        <v>00:00</v>
      </c>
      <c r="W37" s="9">
        <f t="shared" si="15"/>
        <v>0</v>
      </c>
      <c r="X37" s="38">
        <f t="shared" si="16"/>
        <v>0</v>
      </c>
      <c r="Y37" s="38">
        <f t="shared" si="6"/>
        <v>0</v>
      </c>
      <c r="Z37" s="10" t="str">
        <f t="shared" si="23"/>
        <v>07:36</v>
      </c>
      <c r="AA37" s="10" t="str">
        <f t="shared" si="17"/>
        <v>00:00</v>
      </c>
      <c r="AB37" s="11">
        <v>0.9166666666666666</v>
      </c>
      <c r="AC37" s="11">
        <v>0.25</v>
      </c>
      <c r="AD37" s="12">
        <f t="shared" si="7"/>
        <v>0</v>
      </c>
      <c r="AE37" s="12">
        <f t="shared" si="8"/>
        <v>0</v>
      </c>
      <c r="AF37" s="12">
        <f t="shared" si="9"/>
        <v>0</v>
      </c>
      <c r="AG37" s="9">
        <v>0.791666666666667</v>
      </c>
      <c r="AH37" s="9">
        <v>0.9166666666666666</v>
      </c>
      <c r="AI37" s="9" t="str">
        <f t="shared" si="10"/>
        <v>00:00</v>
      </c>
      <c r="AJ37" s="9" t="str">
        <f>IF(S37=4,Z37,"00:00")</f>
        <v>00:00</v>
      </c>
      <c r="AK37" s="9">
        <f>IF(S37=7,"07:36"+AK36,"00:00"+AK36)</f>
        <v>0</v>
      </c>
      <c r="AL37" s="125">
        <f t="shared" si="18"/>
        <v>0</v>
      </c>
      <c r="AM37" s="125">
        <f t="shared" si="19"/>
        <v>0</v>
      </c>
      <c r="AN37" s="125">
        <f t="shared" si="20"/>
        <v>0</v>
      </c>
      <c r="AO37" s="125">
        <f t="shared" si="21"/>
        <v>0</v>
      </c>
      <c r="AP37" s="55"/>
      <c r="AQ37" s="55"/>
      <c r="AR37" s="55"/>
      <c r="AS37" s="55"/>
      <c r="AT37" s="55"/>
    </row>
    <row r="38" spans="1:46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214" t="s">
        <v>86</v>
      </c>
      <c r="L38" s="215"/>
      <c r="M38" s="199" t="str">
        <f>M37</f>
        <v>-</v>
      </c>
      <c r="N38" s="200">
        <f>N37</f>
        <v>6.016666666666663</v>
      </c>
      <c r="O38" s="111"/>
      <c r="P38" s="111"/>
      <c r="Q38" s="56"/>
      <c r="R38" s="56"/>
      <c r="S38" s="74">
        <f>SUM(S8:S37)</f>
        <v>0</v>
      </c>
      <c r="T38" s="99">
        <f>SUM(T8:T37)</f>
        <v>0</v>
      </c>
      <c r="U38" s="76">
        <f>SUM(U8:U37)</f>
        <v>0</v>
      </c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180"/>
      <c r="AM38" s="180"/>
      <c r="AN38" s="180"/>
      <c r="AO38" s="180"/>
      <c r="AP38" s="55"/>
      <c r="AQ38" s="55"/>
      <c r="AR38" s="55"/>
      <c r="AS38" s="55"/>
      <c r="AT38" s="55"/>
    </row>
    <row r="39" spans="1:46" ht="12.75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210"/>
      <c r="N39" s="211"/>
      <c r="O39" s="187"/>
      <c r="P39" s="187"/>
      <c r="Q39" s="56"/>
      <c r="R39" s="56"/>
      <c r="S39" s="170"/>
      <c r="T39" s="170"/>
      <c r="U39" s="170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125"/>
      <c r="AM39" s="125"/>
      <c r="AN39" s="125"/>
      <c r="AO39" s="125"/>
      <c r="AP39" s="55"/>
      <c r="AQ39" s="55"/>
      <c r="AR39" s="55"/>
      <c r="AS39" s="55"/>
      <c r="AT39" s="55"/>
    </row>
    <row r="40" spans="1:46" ht="12.7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210"/>
      <c r="N40" s="211"/>
      <c r="O40" s="187"/>
      <c r="P40" s="187"/>
      <c r="Q40" s="56"/>
      <c r="R40" s="56"/>
      <c r="S40" s="170"/>
      <c r="T40" s="170"/>
      <c r="U40" s="170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125"/>
      <c r="AM40" s="125"/>
      <c r="AN40" s="125"/>
      <c r="AO40" s="125"/>
      <c r="AP40" s="55"/>
      <c r="AQ40" s="55"/>
      <c r="AR40" s="55"/>
      <c r="AS40" s="55"/>
      <c r="AT40" s="55"/>
    </row>
    <row r="41" spans="1:46" ht="12.75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210"/>
      <c r="N41" s="211"/>
      <c r="O41" s="187"/>
      <c r="P41" s="187"/>
      <c r="Q41" s="56"/>
      <c r="R41" s="56"/>
      <c r="S41" s="170"/>
      <c r="T41" s="170"/>
      <c r="U41" s="170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125"/>
      <c r="AM41" s="125"/>
      <c r="AN41" s="125"/>
      <c r="AO41" s="125"/>
      <c r="AP41" s="55"/>
      <c r="AQ41" s="55"/>
      <c r="AR41" s="55"/>
      <c r="AS41" s="55"/>
      <c r="AT41" s="55"/>
    </row>
    <row r="42" spans="1:46" ht="12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211"/>
      <c r="O42" s="187"/>
      <c r="P42" s="187"/>
      <c r="Q42" s="56"/>
      <c r="R42" s="56"/>
      <c r="S42" s="170"/>
      <c r="T42" s="170"/>
      <c r="U42" s="170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125"/>
      <c r="AM42" s="125"/>
      <c r="AN42" s="125"/>
      <c r="AO42" s="125"/>
      <c r="AP42" s="55"/>
      <c r="AQ42" s="55"/>
      <c r="AR42" s="55"/>
      <c r="AS42" s="55"/>
      <c r="AT42" s="55"/>
    </row>
    <row r="43" spans="1:46" ht="12.75">
      <c r="A43" s="175"/>
      <c r="B43" s="175"/>
      <c r="C43" s="175"/>
      <c r="D43" s="188"/>
      <c r="E43" s="188"/>
      <c r="F43" s="175"/>
      <c r="G43" s="175"/>
      <c r="H43" s="175"/>
      <c r="I43" s="175"/>
      <c r="J43" s="188"/>
      <c r="K43" s="175"/>
      <c r="L43" s="175"/>
      <c r="M43" s="175"/>
      <c r="N43" s="175"/>
      <c r="O43" s="187"/>
      <c r="P43" s="187"/>
      <c r="Q43" s="56"/>
      <c r="R43" s="56"/>
      <c r="S43" s="47"/>
      <c r="T43" s="47"/>
      <c r="U43" s="178" t="str">
        <f t="shared" si="14"/>
        <v>00:00</v>
      </c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125"/>
      <c r="AM43" s="125"/>
      <c r="AN43" s="125"/>
      <c r="AO43" s="125"/>
      <c r="AP43" s="55"/>
      <c r="AQ43" s="55"/>
      <c r="AR43" s="55"/>
      <c r="AS43" s="55"/>
      <c r="AT43" s="55"/>
    </row>
    <row r="44" spans="1:46" ht="12.75">
      <c r="A44" s="205">
        <v>43070</v>
      </c>
      <c r="B44" s="168">
        <v>1</v>
      </c>
      <c r="C44" s="145" t="s">
        <v>117</v>
      </c>
      <c r="D44" s="121"/>
      <c r="E44" s="121"/>
      <c r="F44" s="173"/>
      <c r="G44" s="173"/>
      <c r="H44" s="174"/>
      <c r="I44" s="174"/>
      <c r="J44" s="174">
        <f t="shared" si="13"/>
        <v>0</v>
      </c>
      <c r="K44" s="174">
        <f>J44</f>
        <v>0</v>
      </c>
      <c r="L44" s="174">
        <f>Z44+"00:00"</f>
        <v>0.31666666666666665</v>
      </c>
      <c r="M44" s="212" t="str">
        <f aca="true" t="shared" si="24" ref="M44:M70">IF(K44&gt;=L44,"+","-")</f>
        <v>-</v>
      </c>
      <c r="N44" s="213">
        <f aca="true" t="shared" si="25" ref="N44:N70">IF(K44=L44,"00:00",IF(K44&gt;L44,K44-L44,L44-K44))</f>
        <v>0.31666666666666665</v>
      </c>
      <c r="O44" s="388"/>
      <c r="P44" s="389"/>
      <c r="Q44" s="58"/>
      <c r="R44" s="58"/>
      <c r="S44" s="9">
        <f aca="true" t="shared" si="26" ref="S44:S70">SUM(AD44:AF44)</f>
        <v>0</v>
      </c>
      <c r="T44" s="9">
        <f aca="true" t="shared" si="27" ref="T44:T70">SUM(AI44:AK44)</f>
        <v>0</v>
      </c>
      <c r="U44" s="9" t="str">
        <f t="shared" si="14"/>
        <v>00:00</v>
      </c>
      <c r="V44" s="9" t="str">
        <f aca="true" t="shared" si="28" ref="V44:V74">IF(B44=7,"00:00","00:00")</f>
        <v>00:00</v>
      </c>
      <c r="W44" s="9">
        <f>IF(B44=2,"07:36"+W37,IF(B44=3,"03:48"+W37,"00:00"+W37))</f>
        <v>0</v>
      </c>
      <c r="X44" s="38">
        <f>IF(B44=8,1,IF(B44=9,1,0))</f>
        <v>0</v>
      </c>
      <c r="Y44" s="38">
        <f aca="true" t="shared" si="29" ref="Y44:Y74">IF(B44=9,1,0)</f>
        <v>0</v>
      </c>
      <c r="Z44" s="10" t="str">
        <f aca="true" t="shared" si="30" ref="Z44:Z74">IF(B44=1,"07:36",IF(B44=2,"07:36",IF(B44=3,"07:36",IF(B44=6,"07:36",IF(B44=7,"00:00",IF(B44=8,"07:36",IF(B44=9,"07:36",IF(B44=5,"07:36","00:00"))))))))</f>
        <v>07:36</v>
      </c>
      <c r="AA44" s="10" t="str">
        <f aca="true" t="shared" si="31" ref="AA44:AA74">IF(B44=1,"00:00",IF(B44=2,"7:36",IF(B44=3,"03:48",IF(B44=6,"07:36",IF(B44=7,"00:00",IF(B44=8,"07:36",IF(B44=9,"00:00",IF(B44=5,"07:36","00:00"))))))))</f>
        <v>00:00</v>
      </c>
      <c r="AB44" s="11">
        <v>0.9166666666666666</v>
      </c>
      <c r="AC44" s="11">
        <v>0.25</v>
      </c>
      <c r="AD44" s="12">
        <f aca="true" t="shared" si="32" ref="AD44:AD74">IF(D44&lt;AC44,IF(E44&lt;AC44,E44-D44,AC44-D44),"00:00")+IF(E44&gt;AB44,IF(D44&gt;AB44,E44-D44,E44-AB44),"00:00")</f>
        <v>0</v>
      </c>
      <c r="AE44" s="12">
        <f aca="true" t="shared" si="33" ref="AE44:AE74">IF(F44&lt;AC44,IF(G44&lt;AC44,G44-F44,AC44-F44),"00:00")+IF(G44&gt;AB44,IF(F44&gt;AB44,G44-F44,G44-AB44),"00:00")</f>
        <v>0</v>
      </c>
      <c r="AF44" s="12">
        <f aca="true" t="shared" si="34" ref="AF44:AF74">IF(H44&lt;AC44,IF(I44&lt;AC44,I44-H44,AC44-H44),"00:00")+IF(I44&gt;AB44,IF(H44&gt;AB44,I44-H44,I44-AB44),"00:00")</f>
        <v>0</v>
      </c>
      <c r="AG44" s="9">
        <v>0.7916666666666666</v>
      </c>
      <c r="AH44" s="9">
        <v>0.9166666666666666</v>
      </c>
      <c r="AI44" s="9" t="str">
        <f aca="true" t="shared" si="35" ref="AI44:AI74">IF(E44&lt;AG44,"00:00",IF(D44&gt;=AH44,"00:00",(IF(D44&gt;=AG44,IF(E44&lt;AH44,E44-D44,AH44-D44),IF(E44&gt;AH44,AH44-AG44,E44-AG44)))))</f>
        <v>00:00</v>
      </c>
      <c r="AJ44" s="9" t="str">
        <f aca="true" t="shared" si="36" ref="AJ44:AJ74">IF(G44&lt;AG44,"00:00",IF(F44&gt;=AH44,"00:00",(IF(F44&gt;=AG44,IF(G44&lt;AH44,G44-F44,AH44-F44),IF(G44&gt;AH44,AH44-AG44,G44-AG44)))))</f>
        <v>00:00</v>
      </c>
      <c r="AK44" s="9" t="str">
        <f aca="true" t="shared" si="37" ref="AK44:AK74">IF(I44&lt;AG44,"00:00",IF(H44&gt;=AH44,"00:00",(IF(H44&gt;=AG44,IF(I44&lt;AH44,I44-H44,AH44-H44),IF(I44&gt;AH44,AH44-AG44,I44-AG44)))))</f>
        <v>00:00</v>
      </c>
      <c r="AL44" s="125">
        <f t="shared" si="18"/>
        <v>0</v>
      </c>
      <c r="AM44" s="125">
        <f t="shared" si="19"/>
        <v>0</v>
      </c>
      <c r="AN44" s="125">
        <f t="shared" si="20"/>
        <v>0</v>
      </c>
      <c r="AO44" s="125">
        <f t="shared" si="21"/>
        <v>0</v>
      </c>
      <c r="AP44" s="55"/>
      <c r="AQ44" s="55"/>
      <c r="AR44" s="55"/>
      <c r="AS44" s="55"/>
      <c r="AT44" s="55"/>
    </row>
    <row r="45" spans="1:46" ht="12.75">
      <c r="A45" s="205">
        <v>43071</v>
      </c>
      <c r="B45" s="133">
        <v>4</v>
      </c>
      <c r="C45" s="145" t="s">
        <v>117</v>
      </c>
      <c r="D45" s="121"/>
      <c r="E45" s="121"/>
      <c r="F45" s="121"/>
      <c r="G45" s="121"/>
      <c r="H45" s="8"/>
      <c r="I45" s="8"/>
      <c r="J45" s="8">
        <f t="shared" si="13"/>
        <v>0</v>
      </c>
      <c r="K45" s="8">
        <f aca="true" t="shared" si="38" ref="K45:K70">SUM(K44,J45)</f>
        <v>0</v>
      </c>
      <c r="L45" s="8">
        <f aca="true" t="shared" si="39" ref="L45:L74">SUM(L44+Z45)</f>
        <v>0.31666666666666665</v>
      </c>
      <c r="M45" s="194" t="str">
        <f t="shared" si="24"/>
        <v>-</v>
      </c>
      <c r="N45" s="195">
        <f t="shared" si="25"/>
        <v>0.31666666666666665</v>
      </c>
      <c r="O45" s="386"/>
      <c r="P45" s="387"/>
      <c r="Q45" s="58"/>
      <c r="R45" s="58"/>
      <c r="S45" s="9">
        <f t="shared" si="26"/>
        <v>0</v>
      </c>
      <c r="T45" s="9">
        <f t="shared" si="27"/>
        <v>0</v>
      </c>
      <c r="U45" s="9">
        <f t="shared" si="14"/>
        <v>0</v>
      </c>
      <c r="V45" s="9" t="str">
        <f t="shared" si="28"/>
        <v>00:00</v>
      </c>
      <c r="W45" s="9">
        <f aca="true" t="shared" si="40" ref="W45:W74">IF(B45=2,"07:36"+W44,IF(B45=3,"03:48"+W44,"00:00"+W44))</f>
        <v>0</v>
      </c>
      <c r="X45" s="38">
        <f aca="true" t="shared" si="41" ref="X45:X74">IF(B45=8,1,IF(B45=9,1,0))</f>
        <v>0</v>
      </c>
      <c r="Y45" s="38">
        <f t="shared" si="29"/>
        <v>0</v>
      </c>
      <c r="Z45" s="10" t="str">
        <f t="shared" si="30"/>
        <v>00:00</v>
      </c>
      <c r="AA45" s="10" t="str">
        <f t="shared" si="31"/>
        <v>00:00</v>
      </c>
      <c r="AB45" s="11">
        <v>0.9166666666666666</v>
      </c>
      <c r="AC45" s="11">
        <v>0.25</v>
      </c>
      <c r="AD45" s="12">
        <f t="shared" si="32"/>
        <v>0</v>
      </c>
      <c r="AE45" s="12">
        <f t="shared" si="33"/>
        <v>0</v>
      </c>
      <c r="AF45" s="12">
        <f t="shared" si="34"/>
        <v>0</v>
      </c>
      <c r="AG45" s="9">
        <v>0.7916666666666666</v>
      </c>
      <c r="AH45" s="9">
        <v>0.9166666666666666</v>
      </c>
      <c r="AI45" s="9" t="str">
        <f t="shared" si="35"/>
        <v>00:00</v>
      </c>
      <c r="AJ45" s="9" t="str">
        <f t="shared" si="36"/>
        <v>00:00</v>
      </c>
      <c r="AK45" s="9" t="str">
        <f t="shared" si="37"/>
        <v>00:00</v>
      </c>
      <c r="AL45" s="125">
        <f t="shared" si="18"/>
        <v>0</v>
      </c>
      <c r="AM45" s="125">
        <f t="shared" si="19"/>
        <v>0</v>
      </c>
      <c r="AN45" s="125">
        <f t="shared" si="20"/>
        <v>0</v>
      </c>
      <c r="AO45" s="125">
        <f t="shared" si="21"/>
        <v>0</v>
      </c>
      <c r="AP45" s="55"/>
      <c r="AQ45" s="55"/>
      <c r="AR45" s="55"/>
      <c r="AS45" s="55"/>
      <c r="AT45" s="55"/>
    </row>
    <row r="46" spans="1:46" ht="12.75">
      <c r="A46" s="205">
        <v>43072</v>
      </c>
      <c r="B46" s="133">
        <v>4</v>
      </c>
      <c r="C46" s="145" t="s">
        <v>117</v>
      </c>
      <c r="D46" s="121"/>
      <c r="E46" s="121"/>
      <c r="F46" s="7"/>
      <c r="G46" s="7"/>
      <c r="H46" s="8"/>
      <c r="I46" s="8"/>
      <c r="J46" s="8">
        <f t="shared" si="13"/>
        <v>0</v>
      </c>
      <c r="K46" s="8">
        <f t="shared" si="38"/>
        <v>0</v>
      </c>
      <c r="L46" s="8">
        <f t="shared" si="39"/>
        <v>0.31666666666666665</v>
      </c>
      <c r="M46" s="194" t="str">
        <f t="shared" si="24"/>
        <v>-</v>
      </c>
      <c r="N46" s="195">
        <f t="shared" si="25"/>
        <v>0.31666666666666665</v>
      </c>
      <c r="O46" s="386"/>
      <c r="P46" s="387"/>
      <c r="Q46" s="58"/>
      <c r="R46" s="58"/>
      <c r="S46" s="9">
        <f t="shared" si="26"/>
        <v>0</v>
      </c>
      <c r="T46" s="9">
        <f t="shared" si="27"/>
        <v>0</v>
      </c>
      <c r="U46" s="9">
        <f t="shared" si="14"/>
        <v>0</v>
      </c>
      <c r="V46" s="9" t="str">
        <f t="shared" si="28"/>
        <v>00:00</v>
      </c>
      <c r="W46" s="9">
        <f t="shared" si="40"/>
        <v>0</v>
      </c>
      <c r="X46" s="38">
        <f t="shared" si="41"/>
        <v>0</v>
      </c>
      <c r="Y46" s="38">
        <f t="shared" si="29"/>
        <v>0</v>
      </c>
      <c r="Z46" s="10" t="str">
        <f t="shared" si="30"/>
        <v>00:00</v>
      </c>
      <c r="AA46" s="10" t="str">
        <f t="shared" si="31"/>
        <v>00:00</v>
      </c>
      <c r="AB46" s="11">
        <v>0.9166666666666666</v>
      </c>
      <c r="AC46" s="11">
        <v>0.25</v>
      </c>
      <c r="AD46" s="12">
        <f t="shared" si="32"/>
        <v>0</v>
      </c>
      <c r="AE46" s="12">
        <f t="shared" si="33"/>
        <v>0</v>
      </c>
      <c r="AF46" s="12">
        <f t="shared" si="34"/>
        <v>0</v>
      </c>
      <c r="AG46" s="9">
        <v>0.7916666666666666</v>
      </c>
      <c r="AH46" s="9">
        <v>0.9166666666666666</v>
      </c>
      <c r="AI46" s="9" t="str">
        <f t="shared" si="35"/>
        <v>00:00</v>
      </c>
      <c r="AJ46" s="9" t="str">
        <f t="shared" si="36"/>
        <v>00:00</v>
      </c>
      <c r="AK46" s="9" t="str">
        <f t="shared" si="37"/>
        <v>00:00</v>
      </c>
      <c r="AL46" s="125">
        <f t="shared" si="18"/>
        <v>0</v>
      </c>
      <c r="AM46" s="125">
        <f t="shared" si="19"/>
        <v>0</v>
      </c>
      <c r="AN46" s="125">
        <f t="shared" si="20"/>
        <v>0</v>
      </c>
      <c r="AO46" s="125">
        <f t="shared" si="21"/>
        <v>0</v>
      </c>
      <c r="AP46" s="55"/>
      <c r="AQ46" s="55"/>
      <c r="AR46" s="55"/>
      <c r="AS46" s="55"/>
      <c r="AT46" s="55"/>
    </row>
    <row r="47" spans="1:46" ht="12.75">
      <c r="A47" s="205">
        <v>43073</v>
      </c>
      <c r="B47" s="133">
        <v>1</v>
      </c>
      <c r="C47" s="145" t="s">
        <v>117</v>
      </c>
      <c r="D47" s="121"/>
      <c r="E47" s="121"/>
      <c r="F47" s="7"/>
      <c r="G47" s="7"/>
      <c r="H47" s="8"/>
      <c r="I47" s="8"/>
      <c r="J47" s="8">
        <f t="shared" si="13"/>
        <v>0</v>
      </c>
      <c r="K47" s="8">
        <f t="shared" si="38"/>
        <v>0</v>
      </c>
      <c r="L47" s="8">
        <f t="shared" si="39"/>
        <v>0.6333333333333333</v>
      </c>
      <c r="M47" s="194" t="str">
        <f t="shared" si="24"/>
        <v>-</v>
      </c>
      <c r="N47" s="195">
        <f t="shared" si="25"/>
        <v>0.6333333333333333</v>
      </c>
      <c r="O47" s="386"/>
      <c r="P47" s="387"/>
      <c r="Q47" s="58"/>
      <c r="R47" s="58"/>
      <c r="S47" s="9">
        <f t="shared" si="26"/>
        <v>0</v>
      </c>
      <c r="T47" s="9">
        <f t="shared" si="27"/>
        <v>0</v>
      </c>
      <c r="U47" s="9" t="str">
        <f t="shared" si="14"/>
        <v>00:00</v>
      </c>
      <c r="V47" s="9" t="str">
        <f t="shared" si="28"/>
        <v>00:00</v>
      </c>
      <c r="W47" s="9">
        <f t="shared" si="40"/>
        <v>0</v>
      </c>
      <c r="X47" s="38">
        <f t="shared" si="41"/>
        <v>0</v>
      </c>
      <c r="Y47" s="38">
        <f t="shared" si="29"/>
        <v>0</v>
      </c>
      <c r="Z47" s="10" t="str">
        <f t="shared" si="30"/>
        <v>07:36</v>
      </c>
      <c r="AA47" s="10" t="str">
        <f t="shared" si="31"/>
        <v>00:00</v>
      </c>
      <c r="AB47" s="11">
        <v>0.9166666666666666</v>
      </c>
      <c r="AC47" s="11">
        <v>0.25</v>
      </c>
      <c r="AD47" s="12">
        <f t="shared" si="32"/>
        <v>0</v>
      </c>
      <c r="AE47" s="12">
        <f t="shared" si="33"/>
        <v>0</v>
      </c>
      <c r="AF47" s="12">
        <f t="shared" si="34"/>
        <v>0</v>
      </c>
      <c r="AG47" s="9">
        <v>0.7916666666666666</v>
      </c>
      <c r="AH47" s="9">
        <v>0.9166666666666666</v>
      </c>
      <c r="AI47" s="9" t="str">
        <f t="shared" si="35"/>
        <v>00:00</v>
      </c>
      <c r="AJ47" s="9" t="str">
        <f t="shared" si="36"/>
        <v>00:00</v>
      </c>
      <c r="AK47" s="9" t="str">
        <f t="shared" si="37"/>
        <v>00:00</v>
      </c>
      <c r="AL47" s="125">
        <f t="shared" si="18"/>
        <v>0</v>
      </c>
      <c r="AM47" s="125">
        <f t="shared" si="19"/>
        <v>0</v>
      </c>
      <c r="AN47" s="125">
        <f t="shared" si="20"/>
        <v>0</v>
      </c>
      <c r="AO47" s="125">
        <f t="shared" si="21"/>
        <v>0</v>
      </c>
      <c r="AP47" s="55"/>
      <c r="AQ47" s="55"/>
      <c r="AR47" s="55"/>
      <c r="AS47" s="55"/>
      <c r="AT47" s="55"/>
    </row>
    <row r="48" spans="1:46" ht="12.75">
      <c r="A48" s="205">
        <v>43074</v>
      </c>
      <c r="B48" s="133">
        <v>1</v>
      </c>
      <c r="C48" s="145" t="s">
        <v>117</v>
      </c>
      <c r="D48" s="121"/>
      <c r="E48" s="121"/>
      <c r="F48" s="121"/>
      <c r="G48" s="121"/>
      <c r="H48" s="8"/>
      <c r="I48" s="8"/>
      <c r="J48" s="8">
        <f t="shared" si="13"/>
        <v>0</v>
      </c>
      <c r="K48" s="8">
        <f t="shared" si="38"/>
        <v>0</v>
      </c>
      <c r="L48" s="8">
        <f t="shared" si="39"/>
        <v>0.95</v>
      </c>
      <c r="M48" s="194" t="str">
        <f t="shared" si="24"/>
        <v>-</v>
      </c>
      <c r="N48" s="195">
        <f t="shared" si="25"/>
        <v>0.95</v>
      </c>
      <c r="O48" s="386"/>
      <c r="P48" s="387"/>
      <c r="Q48" s="58"/>
      <c r="R48" s="58"/>
      <c r="S48" s="9">
        <f t="shared" si="26"/>
        <v>0</v>
      </c>
      <c r="T48" s="9">
        <f t="shared" si="27"/>
        <v>0</v>
      </c>
      <c r="U48" s="9" t="str">
        <f t="shared" si="14"/>
        <v>00:00</v>
      </c>
      <c r="V48" s="9" t="str">
        <f t="shared" si="28"/>
        <v>00:00</v>
      </c>
      <c r="W48" s="9">
        <f t="shared" si="40"/>
        <v>0</v>
      </c>
      <c r="X48" s="38">
        <f t="shared" si="41"/>
        <v>0</v>
      </c>
      <c r="Y48" s="38">
        <f t="shared" si="29"/>
        <v>0</v>
      </c>
      <c r="Z48" s="10" t="str">
        <f t="shared" si="30"/>
        <v>07:36</v>
      </c>
      <c r="AA48" s="10" t="str">
        <f t="shared" si="31"/>
        <v>00:00</v>
      </c>
      <c r="AB48" s="11">
        <v>0.9166666666666666</v>
      </c>
      <c r="AC48" s="11">
        <v>0.25</v>
      </c>
      <c r="AD48" s="12">
        <f t="shared" si="32"/>
        <v>0</v>
      </c>
      <c r="AE48" s="12">
        <f t="shared" si="33"/>
        <v>0</v>
      </c>
      <c r="AF48" s="12">
        <f t="shared" si="34"/>
        <v>0</v>
      </c>
      <c r="AG48" s="9">
        <v>0.7916666666666666</v>
      </c>
      <c r="AH48" s="9">
        <v>0.9166666666666666</v>
      </c>
      <c r="AI48" s="9" t="str">
        <f t="shared" si="35"/>
        <v>00:00</v>
      </c>
      <c r="AJ48" s="9" t="str">
        <f t="shared" si="36"/>
        <v>00:00</v>
      </c>
      <c r="AK48" s="9" t="str">
        <f t="shared" si="37"/>
        <v>00:00</v>
      </c>
      <c r="AL48" s="125">
        <f t="shared" si="18"/>
        <v>0</v>
      </c>
      <c r="AM48" s="125">
        <f t="shared" si="19"/>
        <v>0</v>
      </c>
      <c r="AN48" s="125">
        <f t="shared" si="20"/>
        <v>0</v>
      </c>
      <c r="AO48" s="125">
        <f t="shared" si="21"/>
        <v>0</v>
      </c>
      <c r="AP48" s="55"/>
      <c r="AQ48" s="55"/>
      <c r="AR48" s="55"/>
      <c r="AS48" s="55"/>
      <c r="AT48" s="55"/>
    </row>
    <row r="49" spans="1:46" ht="12.75">
      <c r="A49" s="205">
        <v>43075</v>
      </c>
      <c r="B49" s="133">
        <v>1</v>
      </c>
      <c r="C49" s="145" t="s">
        <v>117</v>
      </c>
      <c r="D49" s="121"/>
      <c r="E49" s="121"/>
      <c r="F49" s="121"/>
      <c r="G49" s="121"/>
      <c r="H49" s="8"/>
      <c r="I49" s="8"/>
      <c r="J49" s="8">
        <f t="shared" si="13"/>
        <v>0</v>
      </c>
      <c r="K49" s="8">
        <f t="shared" si="38"/>
        <v>0</v>
      </c>
      <c r="L49" s="8">
        <f t="shared" si="39"/>
        <v>1.2666666666666666</v>
      </c>
      <c r="M49" s="194" t="str">
        <f t="shared" si="24"/>
        <v>-</v>
      </c>
      <c r="N49" s="195">
        <f t="shared" si="25"/>
        <v>1.2666666666666666</v>
      </c>
      <c r="O49" s="386"/>
      <c r="P49" s="387"/>
      <c r="Q49" s="58"/>
      <c r="R49" s="58"/>
      <c r="S49" s="9">
        <f t="shared" si="26"/>
        <v>0</v>
      </c>
      <c r="T49" s="9">
        <f t="shared" si="27"/>
        <v>0</v>
      </c>
      <c r="U49" s="9" t="str">
        <f t="shared" si="14"/>
        <v>00:00</v>
      </c>
      <c r="V49" s="9" t="str">
        <f t="shared" si="28"/>
        <v>00:00</v>
      </c>
      <c r="W49" s="9">
        <f t="shared" si="40"/>
        <v>0</v>
      </c>
      <c r="X49" s="38">
        <f t="shared" si="41"/>
        <v>0</v>
      </c>
      <c r="Y49" s="38">
        <f t="shared" si="29"/>
        <v>0</v>
      </c>
      <c r="Z49" s="10" t="str">
        <f t="shared" si="30"/>
        <v>07:36</v>
      </c>
      <c r="AA49" s="10" t="str">
        <f t="shared" si="31"/>
        <v>00:00</v>
      </c>
      <c r="AB49" s="11">
        <v>0.9166666666666666</v>
      </c>
      <c r="AC49" s="11">
        <v>0.25</v>
      </c>
      <c r="AD49" s="12">
        <f t="shared" si="32"/>
        <v>0</v>
      </c>
      <c r="AE49" s="12">
        <f t="shared" si="33"/>
        <v>0</v>
      </c>
      <c r="AF49" s="12">
        <f t="shared" si="34"/>
        <v>0</v>
      </c>
      <c r="AG49" s="9">
        <v>0.7916666666666666</v>
      </c>
      <c r="AH49" s="9">
        <v>0.9166666666666666</v>
      </c>
      <c r="AI49" s="9" t="str">
        <f t="shared" si="35"/>
        <v>00:00</v>
      </c>
      <c r="AJ49" s="9" t="str">
        <f t="shared" si="36"/>
        <v>00:00</v>
      </c>
      <c r="AK49" s="9" t="str">
        <f t="shared" si="37"/>
        <v>00:00</v>
      </c>
      <c r="AL49" s="125">
        <f t="shared" si="18"/>
        <v>0</v>
      </c>
      <c r="AM49" s="125">
        <f t="shared" si="19"/>
        <v>0</v>
      </c>
      <c r="AN49" s="125">
        <f t="shared" si="20"/>
        <v>0</v>
      </c>
      <c r="AO49" s="125">
        <f t="shared" si="21"/>
        <v>0</v>
      </c>
      <c r="AP49" s="55"/>
      <c r="AQ49" s="55"/>
      <c r="AR49" s="55"/>
      <c r="AS49" s="55"/>
      <c r="AT49" s="55"/>
    </row>
    <row r="50" spans="1:46" ht="12.75">
      <c r="A50" s="205">
        <v>43076</v>
      </c>
      <c r="B50" s="133">
        <v>1</v>
      </c>
      <c r="C50" s="145" t="s">
        <v>117</v>
      </c>
      <c r="D50" s="121"/>
      <c r="E50" s="121"/>
      <c r="F50" s="121"/>
      <c r="G50" s="121"/>
      <c r="H50" s="8"/>
      <c r="I50" s="8"/>
      <c r="J50" s="8">
        <f t="shared" si="13"/>
        <v>0</v>
      </c>
      <c r="K50" s="8">
        <f t="shared" si="38"/>
        <v>0</v>
      </c>
      <c r="L50" s="8">
        <f t="shared" si="39"/>
        <v>1.5833333333333333</v>
      </c>
      <c r="M50" s="194" t="str">
        <f t="shared" si="24"/>
        <v>-</v>
      </c>
      <c r="N50" s="195">
        <f t="shared" si="25"/>
        <v>1.5833333333333333</v>
      </c>
      <c r="O50" s="386"/>
      <c r="P50" s="387"/>
      <c r="Q50" s="58"/>
      <c r="R50" s="58"/>
      <c r="S50" s="9">
        <f t="shared" si="26"/>
        <v>0</v>
      </c>
      <c r="T50" s="9">
        <f t="shared" si="27"/>
        <v>0</v>
      </c>
      <c r="U50" s="9" t="str">
        <f t="shared" si="14"/>
        <v>00:00</v>
      </c>
      <c r="V50" s="9" t="str">
        <f t="shared" si="28"/>
        <v>00:00</v>
      </c>
      <c r="W50" s="9">
        <f t="shared" si="40"/>
        <v>0</v>
      </c>
      <c r="X50" s="38">
        <f t="shared" si="41"/>
        <v>0</v>
      </c>
      <c r="Y50" s="38">
        <f t="shared" si="29"/>
        <v>0</v>
      </c>
      <c r="Z50" s="10" t="str">
        <f t="shared" si="30"/>
        <v>07:36</v>
      </c>
      <c r="AA50" s="10" t="str">
        <f t="shared" si="31"/>
        <v>00:00</v>
      </c>
      <c r="AB50" s="11">
        <v>0.9166666666666666</v>
      </c>
      <c r="AC50" s="11">
        <v>0.25</v>
      </c>
      <c r="AD50" s="12">
        <f t="shared" si="32"/>
        <v>0</v>
      </c>
      <c r="AE50" s="12">
        <f t="shared" si="33"/>
        <v>0</v>
      </c>
      <c r="AF50" s="12">
        <f t="shared" si="34"/>
        <v>0</v>
      </c>
      <c r="AG50" s="9">
        <v>0.7916666666666666</v>
      </c>
      <c r="AH50" s="9">
        <v>0.9166666666666666</v>
      </c>
      <c r="AI50" s="9" t="str">
        <f t="shared" si="35"/>
        <v>00:00</v>
      </c>
      <c r="AJ50" s="9" t="str">
        <f t="shared" si="36"/>
        <v>00:00</v>
      </c>
      <c r="AK50" s="9" t="str">
        <f t="shared" si="37"/>
        <v>00:00</v>
      </c>
      <c r="AL50" s="125">
        <f t="shared" si="18"/>
        <v>0</v>
      </c>
      <c r="AM50" s="125">
        <f t="shared" si="19"/>
        <v>0</v>
      </c>
      <c r="AN50" s="125">
        <f t="shared" si="20"/>
        <v>0</v>
      </c>
      <c r="AO50" s="125">
        <f t="shared" si="21"/>
        <v>0</v>
      </c>
      <c r="AP50" s="55"/>
      <c r="AQ50" s="55"/>
      <c r="AR50" s="55"/>
      <c r="AS50" s="55"/>
      <c r="AT50" s="55"/>
    </row>
    <row r="51" spans="1:46" ht="12.75">
      <c r="A51" s="205">
        <v>43077</v>
      </c>
      <c r="B51" s="133">
        <v>1</v>
      </c>
      <c r="C51" s="145" t="s">
        <v>117</v>
      </c>
      <c r="D51" s="121"/>
      <c r="E51" s="121"/>
      <c r="F51" s="121"/>
      <c r="G51" s="121"/>
      <c r="H51" s="8"/>
      <c r="I51" s="8"/>
      <c r="J51" s="8">
        <f t="shared" si="13"/>
        <v>0</v>
      </c>
      <c r="K51" s="8">
        <f t="shared" si="38"/>
        <v>0</v>
      </c>
      <c r="L51" s="8">
        <f t="shared" si="39"/>
        <v>1.9</v>
      </c>
      <c r="M51" s="194" t="str">
        <f t="shared" si="24"/>
        <v>-</v>
      </c>
      <c r="N51" s="195">
        <f t="shared" si="25"/>
        <v>1.9</v>
      </c>
      <c r="O51" s="386"/>
      <c r="P51" s="387"/>
      <c r="Q51" s="58"/>
      <c r="R51" s="58"/>
      <c r="S51" s="9">
        <f t="shared" si="26"/>
        <v>0</v>
      </c>
      <c r="T51" s="9">
        <f t="shared" si="27"/>
        <v>0</v>
      </c>
      <c r="U51" s="9" t="str">
        <f t="shared" si="14"/>
        <v>00:00</v>
      </c>
      <c r="V51" s="9" t="str">
        <f t="shared" si="28"/>
        <v>00:00</v>
      </c>
      <c r="W51" s="9">
        <f t="shared" si="40"/>
        <v>0</v>
      </c>
      <c r="X51" s="38">
        <f t="shared" si="41"/>
        <v>0</v>
      </c>
      <c r="Y51" s="38">
        <f t="shared" si="29"/>
        <v>0</v>
      </c>
      <c r="Z51" s="10" t="str">
        <f t="shared" si="30"/>
        <v>07:36</v>
      </c>
      <c r="AA51" s="10" t="str">
        <f t="shared" si="31"/>
        <v>00:00</v>
      </c>
      <c r="AB51" s="11">
        <v>0.9166666666666666</v>
      </c>
      <c r="AC51" s="11">
        <v>0.25</v>
      </c>
      <c r="AD51" s="12">
        <f t="shared" si="32"/>
        <v>0</v>
      </c>
      <c r="AE51" s="12">
        <f t="shared" si="33"/>
        <v>0</v>
      </c>
      <c r="AF51" s="12">
        <f t="shared" si="34"/>
        <v>0</v>
      </c>
      <c r="AG51" s="9">
        <v>0.7916666666666666</v>
      </c>
      <c r="AH51" s="9">
        <v>0.9166666666666666</v>
      </c>
      <c r="AI51" s="9" t="str">
        <f t="shared" si="35"/>
        <v>00:00</v>
      </c>
      <c r="AJ51" s="9" t="str">
        <f t="shared" si="36"/>
        <v>00:00</v>
      </c>
      <c r="AK51" s="9" t="str">
        <f t="shared" si="37"/>
        <v>00:00</v>
      </c>
      <c r="AL51" s="125">
        <f t="shared" si="18"/>
        <v>0</v>
      </c>
      <c r="AM51" s="125">
        <f t="shared" si="19"/>
        <v>0</v>
      </c>
      <c r="AN51" s="125">
        <f t="shared" si="20"/>
        <v>0</v>
      </c>
      <c r="AO51" s="125">
        <f t="shared" si="21"/>
        <v>0</v>
      </c>
      <c r="AP51" s="55"/>
      <c r="AQ51" s="55"/>
      <c r="AR51" s="55"/>
      <c r="AS51" s="55"/>
      <c r="AT51" s="55"/>
    </row>
    <row r="52" spans="1:46" ht="12.75">
      <c r="A52" s="205">
        <v>43078</v>
      </c>
      <c r="B52" s="133">
        <v>4</v>
      </c>
      <c r="C52" s="145" t="s">
        <v>117</v>
      </c>
      <c r="D52" s="121"/>
      <c r="E52" s="121"/>
      <c r="F52" s="121"/>
      <c r="G52" s="121"/>
      <c r="H52" s="8"/>
      <c r="I52" s="8"/>
      <c r="J52" s="8">
        <f t="shared" si="13"/>
        <v>0</v>
      </c>
      <c r="K52" s="8">
        <f t="shared" si="38"/>
        <v>0</v>
      </c>
      <c r="L52" s="8">
        <f t="shared" si="39"/>
        <v>1.9</v>
      </c>
      <c r="M52" s="194" t="str">
        <f t="shared" si="24"/>
        <v>-</v>
      </c>
      <c r="N52" s="195">
        <f t="shared" si="25"/>
        <v>1.9</v>
      </c>
      <c r="O52" s="386"/>
      <c r="P52" s="387"/>
      <c r="Q52" s="58"/>
      <c r="R52" s="58"/>
      <c r="S52" s="9">
        <f t="shared" si="26"/>
        <v>0</v>
      </c>
      <c r="T52" s="9">
        <f t="shared" si="27"/>
        <v>0</v>
      </c>
      <c r="U52" s="9">
        <f t="shared" si="14"/>
        <v>0</v>
      </c>
      <c r="V52" s="9" t="str">
        <f t="shared" si="28"/>
        <v>00:00</v>
      </c>
      <c r="W52" s="9">
        <f t="shared" si="40"/>
        <v>0</v>
      </c>
      <c r="X52" s="38">
        <f t="shared" si="41"/>
        <v>0</v>
      </c>
      <c r="Y52" s="38">
        <f t="shared" si="29"/>
        <v>0</v>
      </c>
      <c r="Z52" s="10" t="str">
        <f t="shared" si="30"/>
        <v>00:00</v>
      </c>
      <c r="AA52" s="10" t="str">
        <f t="shared" si="31"/>
        <v>00:00</v>
      </c>
      <c r="AB52" s="11">
        <v>0.9166666666666666</v>
      </c>
      <c r="AC52" s="11">
        <v>0.25</v>
      </c>
      <c r="AD52" s="12">
        <f t="shared" si="32"/>
        <v>0</v>
      </c>
      <c r="AE52" s="12">
        <f t="shared" si="33"/>
        <v>0</v>
      </c>
      <c r="AF52" s="12">
        <f t="shared" si="34"/>
        <v>0</v>
      </c>
      <c r="AG52" s="9">
        <v>0.7916666666666666</v>
      </c>
      <c r="AH52" s="9">
        <v>0.9166666666666666</v>
      </c>
      <c r="AI52" s="9" t="str">
        <f t="shared" si="35"/>
        <v>00:00</v>
      </c>
      <c r="AJ52" s="9" t="str">
        <f t="shared" si="36"/>
        <v>00:00</v>
      </c>
      <c r="AK52" s="9" t="str">
        <f t="shared" si="37"/>
        <v>00:00</v>
      </c>
      <c r="AL52" s="125">
        <f t="shared" si="18"/>
        <v>0</v>
      </c>
      <c r="AM52" s="125">
        <f t="shared" si="19"/>
        <v>0</v>
      </c>
      <c r="AN52" s="125">
        <f t="shared" si="20"/>
        <v>0</v>
      </c>
      <c r="AO52" s="125">
        <f t="shared" si="21"/>
        <v>0</v>
      </c>
      <c r="AP52" s="55"/>
      <c r="AQ52" s="55"/>
      <c r="AR52" s="55"/>
      <c r="AS52" s="55"/>
      <c r="AT52" s="55"/>
    </row>
    <row r="53" spans="1:46" ht="12.75">
      <c r="A53" s="205">
        <v>43079</v>
      </c>
      <c r="B53" s="133">
        <v>4</v>
      </c>
      <c r="C53" s="145" t="s">
        <v>117</v>
      </c>
      <c r="D53" s="121"/>
      <c r="E53" s="121"/>
      <c r="F53" s="7"/>
      <c r="G53" s="7"/>
      <c r="H53" s="8"/>
      <c r="I53" s="8"/>
      <c r="J53" s="8">
        <f t="shared" si="13"/>
        <v>0</v>
      </c>
      <c r="K53" s="8">
        <f t="shared" si="38"/>
        <v>0</v>
      </c>
      <c r="L53" s="8">
        <f t="shared" si="39"/>
        <v>1.9</v>
      </c>
      <c r="M53" s="194" t="str">
        <f t="shared" si="24"/>
        <v>-</v>
      </c>
      <c r="N53" s="195">
        <f t="shared" si="25"/>
        <v>1.9</v>
      </c>
      <c r="O53" s="386"/>
      <c r="P53" s="387"/>
      <c r="Q53" s="58"/>
      <c r="R53" s="58"/>
      <c r="S53" s="9">
        <f t="shared" si="26"/>
        <v>0</v>
      </c>
      <c r="T53" s="9">
        <f t="shared" si="27"/>
        <v>0</v>
      </c>
      <c r="U53" s="9">
        <f t="shared" si="14"/>
        <v>0</v>
      </c>
      <c r="V53" s="9" t="str">
        <f t="shared" si="28"/>
        <v>00:00</v>
      </c>
      <c r="W53" s="9">
        <f t="shared" si="40"/>
        <v>0</v>
      </c>
      <c r="X53" s="38">
        <f t="shared" si="41"/>
        <v>0</v>
      </c>
      <c r="Y53" s="38">
        <f t="shared" si="29"/>
        <v>0</v>
      </c>
      <c r="Z53" s="10" t="str">
        <f t="shared" si="30"/>
        <v>00:00</v>
      </c>
      <c r="AA53" s="10" t="str">
        <f t="shared" si="31"/>
        <v>00:00</v>
      </c>
      <c r="AB53" s="11">
        <v>0.9166666666666666</v>
      </c>
      <c r="AC53" s="11">
        <v>0.25</v>
      </c>
      <c r="AD53" s="12">
        <f t="shared" si="32"/>
        <v>0</v>
      </c>
      <c r="AE53" s="12">
        <f t="shared" si="33"/>
        <v>0</v>
      </c>
      <c r="AF53" s="12">
        <f t="shared" si="34"/>
        <v>0</v>
      </c>
      <c r="AG53" s="9">
        <v>0.7916666666666666</v>
      </c>
      <c r="AH53" s="9">
        <v>0.9166666666666666</v>
      </c>
      <c r="AI53" s="9" t="str">
        <f t="shared" si="35"/>
        <v>00:00</v>
      </c>
      <c r="AJ53" s="9" t="str">
        <f t="shared" si="36"/>
        <v>00:00</v>
      </c>
      <c r="AK53" s="9" t="str">
        <f t="shared" si="37"/>
        <v>00:00</v>
      </c>
      <c r="AL53" s="125">
        <f t="shared" si="18"/>
        <v>0</v>
      </c>
      <c r="AM53" s="125">
        <f t="shared" si="19"/>
        <v>0</v>
      </c>
      <c r="AN53" s="125">
        <f t="shared" si="20"/>
        <v>0</v>
      </c>
      <c r="AO53" s="125">
        <f t="shared" si="21"/>
        <v>0</v>
      </c>
      <c r="AP53" s="55"/>
      <c r="AQ53" s="55"/>
      <c r="AR53" s="55"/>
      <c r="AS53" s="55"/>
      <c r="AT53" s="55"/>
    </row>
    <row r="54" spans="1:46" ht="12.75">
      <c r="A54" s="205">
        <v>43080</v>
      </c>
      <c r="B54" s="133">
        <v>1</v>
      </c>
      <c r="C54" s="145" t="s">
        <v>117</v>
      </c>
      <c r="D54" s="121"/>
      <c r="E54" s="121"/>
      <c r="F54" s="7"/>
      <c r="G54" s="7"/>
      <c r="H54" s="8"/>
      <c r="I54" s="8"/>
      <c r="J54" s="8">
        <f t="shared" si="13"/>
        <v>0</v>
      </c>
      <c r="K54" s="8">
        <f t="shared" si="38"/>
        <v>0</v>
      </c>
      <c r="L54" s="8">
        <f t="shared" si="39"/>
        <v>2.216666666666667</v>
      </c>
      <c r="M54" s="194" t="str">
        <f t="shared" si="24"/>
        <v>-</v>
      </c>
      <c r="N54" s="195">
        <f t="shared" si="25"/>
        <v>2.216666666666667</v>
      </c>
      <c r="O54" s="386"/>
      <c r="P54" s="387"/>
      <c r="Q54" s="58"/>
      <c r="R54" s="58"/>
      <c r="S54" s="9">
        <f t="shared" si="26"/>
        <v>0</v>
      </c>
      <c r="T54" s="9">
        <f t="shared" si="27"/>
        <v>0</v>
      </c>
      <c r="U54" s="9" t="str">
        <f t="shared" si="14"/>
        <v>00:00</v>
      </c>
      <c r="V54" s="9" t="str">
        <f t="shared" si="28"/>
        <v>00:00</v>
      </c>
      <c r="W54" s="9">
        <f t="shared" si="40"/>
        <v>0</v>
      </c>
      <c r="X54" s="38">
        <f t="shared" si="41"/>
        <v>0</v>
      </c>
      <c r="Y54" s="38">
        <f t="shared" si="29"/>
        <v>0</v>
      </c>
      <c r="Z54" s="10" t="str">
        <f t="shared" si="30"/>
        <v>07:36</v>
      </c>
      <c r="AA54" s="10" t="str">
        <f t="shared" si="31"/>
        <v>00:00</v>
      </c>
      <c r="AB54" s="11">
        <v>0.9166666666666666</v>
      </c>
      <c r="AC54" s="11">
        <v>0.25</v>
      </c>
      <c r="AD54" s="12">
        <f t="shared" si="32"/>
        <v>0</v>
      </c>
      <c r="AE54" s="12">
        <f t="shared" si="33"/>
        <v>0</v>
      </c>
      <c r="AF54" s="12">
        <f t="shared" si="34"/>
        <v>0</v>
      </c>
      <c r="AG54" s="9">
        <v>0.7916666666666666</v>
      </c>
      <c r="AH54" s="9">
        <v>0.9166666666666666</v>
      </c>
      <c r="AI54" s="9" t="str">
        <f t="shared" si="35"/>
        <v>00:00</v>
      </c>
      <c r="AJ54" s="9" t="str">
        <f t="shared" si="36"/>
        <v>00:00</v>
      </c>
      <c r="AK54" s="9" t="str">
        <f t="shared" si="37"/>
        <v>00:00</v>
      </c>
      <c r="AL54" s="125">
        <f t="shared" si="18"/>
        <v>0</v>
      </c>
      <c r="AM54" s="125">
        <f t="shared" si="19"/>
        <v>0</v>
      </c>
      <c r="AN54" s="125">
        <f t="shared" si="20"/>
        <v>0</v>
      </c>
      <c r="AO54" s="125">
        <f t="shared" si="21"/>
        <v>0</v>
      </c>
      <c r="AP54" s="55"/>
      <c r="AQ54" s="55"/>
      <c r="AR54" s="55"/>
      <c r="AS54" s="55"/>
      <c r="AT54" s="55"/>
    </row>
    <row r="55" spans="1:46" ht="12.75">
      <c r="A55" s="205">
        <v>43081</v>
      </c>
      <c r="B55" s="133">
        <v>1</v>
      </c>
      <c r="C55" s="145" t="s">
        <v>117</v>
      </c>
      <c r="D55" s="121"/>
      <c r="E55" s="121"/>
      <c r="F55" s="121"/>
      <c r="G55" s="121"/>
      <c r="H55" s="8"/>
      <c r="I55" s="8"/>
      <c r="J55" s="8">
        <f t="shared" si="13"/>
        <v>0</v>
      </c>
      <c r="K55" s="8">
        <f t="shared" si="38"/>
        <v>0</v>
      </c>
      <c r="L55" s="8">
        <f t="shared" si="39"/>
        <v>2.533333333333333</v>
      </c>
      <c r="M55" s="194" t="str">
        <f t="shared" si="24"/>
        <v>-</v>
      </c>
      <c r="N55" s="195">
        <f t="shared" si="25"/>
        <v>2.533333333333333</v>
      </c>
      <c r="O55" s="386"/>
      <c r="P55" s="387"/>
      <c r="Q55" s="58"/>
      <c r="R55" s="58"/>
      <c r="S55" s="9">
        <f t="shared" si="26"/>
        <v>0</v>
      </c>
      <c r="T55" s="9">
        <f t="shared" si="27"/>
        <v>0</v>
      </c>
      <c r="U55" s="9" t="str">
        <f t="shared" si="14"/>
        <v>00:00</v>
      </c>
      <c r="V55" s="9" t="str">
        <f t="shared" si="28"/>
        <v>00:00</v>
      </c>
      <c r="W55" s="9">
        <f t="shared" si="40"/>
        <v>0</v>
      </c>
      <c r="X55" s="38">
        <f t="shared" si="41"/>
        <v>0</v>
      </c>
      <c r="Y55" s="38">
        <f t="shared" si="29"/>
        <v>0</v>
      </c>
      <c r="Z55" s="10" t="str">
        <f t="shared" si="30"/>
        <v>07:36</v>
      </c>
      <c r="AA55" s="10" t="str">
        <f t="shared" si="31"/>
        <v>00:00</v>
      </c>
      <c r="AB55" s="11">
        <v>0.9166666666666666</v>
      </c>
      <c r="AC55" s="11">
        <v>0.25</v>
      </c>
      <c r="AD55" s="12">
        <f t="shared" si="32"/>
        <v>0</v>
      </c>
      <c r="AE55" s="12">
        <f t="shared" si="33"/>
        <v>0</v>
      </c>
      <c r="AF55" s="12">
        <f t="shared" si="34"/>
        <v>0</v>
      </c>
      <c r="AG55" s="9">
        <v>0.7916666666666666</v>
      </c>
      <c r="AH55" s="9">
        <v>0.9166666666666666</v>
      </c>
      <c r="AI55" s="9" t="str">
        <f t="shared" si="35"/>
        <v>00:00</v>
      </c>
      <c r="AJ55" s="9" t="str">
        <f t="shared" si="36"/>
        <v>00:00</v>
      </c>
      <c r="AK55" s="9" t="str">
        <f t="shared" si="37"/>
        <v>00:00</v>
      </c>
      <c r="AL55" s="125">
        <f t="shared" si="18"/>
        <v>0</v>
      </c>
      <c r="AM55" s="125">
        <f t="shared" si="19"/>
        <v>0</v>
      </c>
      <c r="AN55" s="125">
        <f t="shared" si="20"/>
        <v>0</v>
      </c>
      <c r="AO55" s="125">
        <f t="shared" si="21"/>
        <v>0</v>
      </c>
      <c r="AP55" s="55"/>
      <c r="AQ55" s="55"/>
      <c r="AR55" s="55"/>
      <c r="AS55" s="55"/>
      <c r="AT55" s="55"/>
    </row>
    <row r="56" spans="1:46" ht="12.75">
      <c r="A56" s="205">
        <v>43082</v>
      </c>
      <c r="B56" s="133">
        <v>1</v>
      </c>
      <c r="C56" s="145" t="s">
        <v>117</v>
      </c>
      <c r="D56" s="121"/>
      <c r="E56" s="121"/>
      <c r="F56" s="121"/>
      <c r="G56" s="121"/>
      <c r="H56" s="8"/>
      <c r="I56" s="8"/>
      <c r="J56" s="8">
        <f t="shared" si="13"/>
        <v>0</v>
      </c>
      <c r="K56" s="8">
        <f t="shared" si="38"/>
        <v>0</v>
      </c>
      <c r="L56" s="8">
        <f t="shared" si="39"/>
        <v>2.8499999999999996</v>
      </c>
      <c r="M56" s="194" t="str">
        <f t="shared" si="24"/>
        <v>-</v>
      </c>
      <c r="N56" s="195">
        <f t="shared" si="25"/>
        <v>2.8499999999999996</v>
      </c>
      <c r="O56" s="386"/>
      <c r="P56" s="387"/>
      <c r="Q56" s="58"/>
      <c r="R56" s="58"/>
      <c r="S56" s="9">
        <f t="shared" si="26"/>
        <v>0</v>
      </c>
      <c r="T56" s="9">
        <f t="shared" si="27"/>
        <v>0</v>
      </c>
      <c r="U56" s="9" t="str">
        <f t="shared" si="14"/>
        <v>00:00</v>
      </c>
      <c r="V56" s="9" t="str">
        <f t="shared" si="28"/>
        <v>00:00</v>
      </c>
      <c r="W56" s="9">
        <f t="shared" si="40"/>
        <v>0</v>
      </c>
      <c r="X56" s="38">
        <f t="shared" si="41"/>
        <v>0</v>
      </c>
      <c r="Y56" s="38">
        <f t="shared" si="29"/>
        <v>0</v>
      </c>
      <c r="Z56" s="10" t="str">
        <f t="shared" si="30"/>
        <v>07:36</v>
      </c>
      <c r="AA56" s="10" t="str">
        <f t="shared" si="31"/>
        <v>00:00</v>
      </c>
      <c r="AB56" s="11">
        <v>0.9166666666666666</v>
      </c>
      <c r="AC56" s="11">
        <v>0.25</v>
      </c>
      <c r="AD56" s="12">
        <f t="shared" si="32"/>
        <v>0</v>
      </c>
      <c r="AE56" s="12">
        <f t="shared" si="33"/>
        <v>0</v>
      </c>
      <c r="AF56" s="12">
        <f t="shared" si="34"/>
        <v>0</v>
      </c>
      <c r="AG56" s="9">
        <v>0.7916666666666666</v>
      </c>
      <c r="AH56" s="9">
        <v>0.9166666666666666</v>
      </c>
      <c r="AI56" s="9" t="str">
        <f t="shared" si="35"/>
        <v>00:00</v>
      </c>
      <c r="AJ56" s="9" t="str">
        <f t="shared" si="36"/>
        <v>00:00</v>
      </c>
      <c r="AK56" s="9" t="str">
        <f t="shared" si="37"/>
        <v>00:00</v>
      </c>
      <c r="AL56" s="125">
        <f t="shared" si="18"/>
        <v>0</v>
      </c>
      <c r="AM56" s="125">
        <f t="shared" si="19"/>
        <v>0</v>
      </c>
      <c r="AN56" s="125">
        <f t="shared" si="20"/>
        <v>0</v>
      </c>
      <c r="AO56" s="125">
        <f t="shared" si="21"/>
        <v>0</v>
      </c>
      <c r="AP56" s="55"/>
      <c r="AQ56" s="55"/>
      <c r="AR56" s="55"/>
      <c r="AS56" s="55"/>
      <c r="AT56" s="55"/>
    </row>
    <row r="57" spans="1:46" ht="12.75">
      <c r="A57" s="205">
        <v>43083</v>
      </c>
      <c r="B57" s="133">
        <v>1</v>
      </c>
      <c r="C57" s="145" t="s">
        <v>117</v>
      </c>
      <c r="D57" s="121"/>
      <c r="E57" s="121"/>
      <c r="F57" s="121"/>
      <c r="G57" s="121"/>
      <c r="H57" s="8"/>
      <c r="I57" s="8"/>
      <c r="J57" s="8">
        <f t="shared" si="13"/>
        <v>0</v>
      </c>
      <c r="K57" s="8">
        <f t="shared" si="38"/>
        <v>0</v>
      </c>
      <c r="L57" s="8">
        <f t="shared" si="39"/>
        <v>3.166666666666666</v>
      </c>
      <c r="M57" s="194" t="str">
        <f t="shared" si="24"/>
        <v>-</v>
      </c>
      <c r="N57" s="195">
        <f t="shared" si="25"/>
        <v>3.166666666666666</v>
      </c>
      <c r="O57" s="386"/>
      <c r="P57" s="387"/>
      <c r="Q57" s="58"/>
      <c r="R57" s="58"/>
      <c r="S57" s="9">
        <f t="shared" si="26"/>
        <v>0</v>
      </c>
      <c r="T57" s="9">
        <f t="shared" si="27"/>
        <v>0</v>
      </c>
      <c r="U57" s="9" t="str">
        <f t="shared" si="14"/>
        <v>00:00</v>
      </c>
      <c r="V57" s="9" t="str">
        <f t="shared" si="28"/>
        <v>00:00</v>
      </c>
      <c r="W57" s="9">
        <f t="shared" si="40"/>
        <v>0</v>
      </c>
      <c r="X57" s="38">
        <f t="shared" si="41"/>
        <v>0</v>
      </c>
      <c r="Y57" s="38">
        <f t="shared" si="29"/>
        <v>0</v>
      </c>
      <c r="Z57" s="10" t="str">
        <f t="shared" si="30"/>
        <v>07:36</v>
      </c>
      <c r="AA57" s="10" t="str">
        <f t="shared" si="31"/>
        <v>00:00</v>
      </c>
      <c r="AB57" s="11">
        <v>0.9166666666666666</v>
      </c>
      <c r="AC57" s="11">
        <v>0.25</v>
      </c>
      <c r="AD57" s="12">
        <f t="shared" si="32"/>
        <v>0</v>
      </c>
      <c r="AE57" s="12">
        <f t="shared" si="33"/>
        <v>0</v>
      </c>
      <c r="AF57" s="12">
        <f t="shared" si="34"/>
        <v>0</v>
      </c>
      <c r="AG57" s="9">
        <v>0.7916666666666666</v>
      </c>
      <c r="AH57" s="9">
        <v>0.9166666666666666</v>
      </c>
      <c r="AI57" s="9" t="str">
        <f t="shared" si="35"/>
        <v>00:00</v>
      </c>
      <c r="AJ57" s="9" t="str">
        <f t="shared" si="36"/>
        <v>00:00</v>
      </c>
      <c r="AK57" s="9" t="str">
        <f t="shared" si="37"/>
        <v>00:00</v>
      </c>
      <c r="AL57" s="125">
        <f t="shared" si="18"/>
        <v>0</v>
      </c>
      <c r="AM57" s="125">
        <f t="shared" si="19"/>
        <v>0</v>
      </c>
      <c r="AN57" s="125">
        <f t="shared" si="20"/>
        <v>0</v>
      </c>
      <c r="AO57" s="125">
        <f t="shared" si="21"/>
        <v>0</v>
      </c>
      <c r="AP57" s="55"/>
      <c r="AQ57" s="55"/>
      <c r="AR57" s="55"/>
      <c r="AS57" s="55"/>
      <c r="AT57" s="55"/>
    </row>
    <row r="58" spans="1:46" ht="12.75">
      <c r="A58" s="205">
        <v>43084</v>
      </c>
      <c r="B58" s="133">
        <v>1</v>
      </c>
      <c r="C58" s="145" t="s">
        <v>117</v>
      </c>
      <c r="D58" s="121"/>
      <c r="E58" s="121"/>
      <c r="F58" s="121"/>
      <c r="G58" s="121"/>
      <c r="H58" s="8"/>
      <c r="I58" s="8"/>
      <c r="J58" s="8">
        <f t="shared" si="13"/>
        <v>0</v>
      </c>
      <c r="K58" s="8">
        <f t="shared" si="38"/>
        <v>0</v>
      </c>
      <c r="L58" s="8">
        <f t="shared" si="39"/>
        <v>3.4833333333333325</v>
      </c>
      <c r="M58" s="194" t="str">
        <f t="shared" si="24"/>
        <v>-</v>
      </c>
      <c r="N58" s="195">
        <f t="shared" si="25"/>
        <v>3.4833333333333325</v>
      </c>
      <c r="O58" s="386"/>
      <c r="P58" s="387"/>
      <c r="Q58" s="58"/>
      <c r="R58" s="58"/>
      <c r="S58" s="9">
        <f t="shared" si="26"/>
        <v>0</v>
      </c>
      <c r="T58" s="9">
        <f t="shared" si="27"/>
        <v>0</v>
      </c>
      <c r="U58" s="9" t="str">
        <f t="shared" si="14"/>
        <v>00:00</v>
      </c>
      <c r="V58" s="9" t="str">
        <f t="shared" si="28"/>
        <v>00:00</v>
      </c>
      <c r="W58" s="9">
        <f t="shared" si="40"/>
        <v>0</v>
      </c>
      <c r="X58" s="38">
        <f t="shared" si="41"/>
        <v>0</v>
      </c>
      <c r="Y58" s="38">
        <f t="shared" si="29"/>
        <v>0</v>
      </c>
      <c r="Z58" s="10" t="str">
        <f t="shared" si="30"/>
        <v>07:36</v>
      </c>
      <c r="AA58" s="10" t="str">
        <f t="shared" si="31"/>
        <v>00:00</v>
      </c>
      <c r="AB58" s="11">
        <v>0.9166666666666666</v>
      </c>
      <c r="AC58" s="11">
        <v>0.25</v>
      </c>
      <c r="AD58" s="12">
        <f t="shared" si="32"/>
        <v>0</v>
      </c>
      <c r="AE58" s="12">
        <f t="shared" si="33"/>
        <v>0</v>
      </c>
      <c r="AF58" s="12">
        <f t="shared" si="34"/>
        <v>0</v>
      </c>
      <c r="AG58" s="9">
        <v>0.7916666666666666</v>
      </c>
      <c r="AH58" s="9">
        <v>0.9166666666666666</v>
      </c>
      <c r="AI58" s="9" t="str">
        <f t="shared" si="35"/>
        <v>00:00</v>
      </c>
      <c r="AJ58" s="9" t="str">
        <f t="shared" si="36"/>
        <v>00:00</v>
      </c>
      <c r="AK58" s="9" t="str">
        <f t="shared" si="37"/>
        <v>00:00</v>
      </c>
      <c r="AL58" s="125">
        <f t="shared" si="18"/>
        <v>0</v>
      </c>
      <c r="AM58" s="125">
        <f t="shared" si="19"/>
        <v>0</v>
      </c>
      <c r="AN58" s="125">
        <f t="shared" si="20"/>
        <v>0</v>
      </c>
      <c r="AO58" s="125">
        <f t="shared" si="21"/>
        <v>0</v>
      </c>
      <c r="AP58" s="55"/>
      <c r="AQ58" s="55"/>
      <c r="AR58" s="55"/>
      <c r="AS58" s="55"/>
      <c r="AT58" s="55"/>
    </row>
    <row r="59" spans="1:46" ht="12.75">
      <c r="A59" s="205">
        <v>43085</v>
      </c>
      <c r="B59" s="133">
        <v>4</v>
      </c>
      <c r="C59" s="145" t="s">
        <v>117</v>
      </c>
      <c r="D59" s="121"/>
      <c r="E59" s="121"/>
      <c r="F59" s="121"/>
      <c r="G59" s="121"/>
      <c r="H59" s="8"/>
      <c r="I59" s="8"/>
      <c r="J59" s="8">
        <f t="shared" si="13"/>
        <v>0</v>
      </c>
      <c r="K59" s="8">
        <f t="shared" si="38"/>
        <v>0</v>
      </c>
      <c r="L59" s="8">
        <f t="shared" si="39"/>
        <v>3.4833333333333325</v>
      </c>
      <c r="M59" s="194" t="str">
        <f t="shared" si="24"/>
        <v>-</v>
      </c>
      <c r="N59" s="195">
        <f t="shared" si="25"/>
        <v>3.4833333333333325</v>
      </c>
      <c r="O59" s="386"/>
      <c r="P59" s="387"/>
      <c r="Q59" s="58"/>
      <c r="R59" s="58"/>
      <c r="S59" s="9">
        <f t="shared" si="26"/>
        <v>0</v>
      </c>
      <c r="T59" s="9">
        <f t="shared" si="27"/>
        <v>0</v>
      </c>
      <c r="U59" s="9">
        <f t="shared" si="14"/>
        <v>0</v>
      </c>
      <c r="V59" s="9" t="str">
        <f t="shared" si="28"/>
        <v>00:00</v>
      </c>
      <c r="W59" s="9">
        <f t="shared" si="40"/>
        <v>0</v>
      </c>
      <c r="X59" s="38">
        <f t="shared" si="41"/>
        <v>0</v>
      </c>
      <c r="Y59" s="38">
        <f t="shared" si="29"/>
        <v>0</v>
      </c>
      <c r="Z59" s="10" t="str">
        <f t="shared" si="30"/>
        <v>00:00</v>
      </c>
      <c r="AA59" s="10" t="str">
        <f t="shared" si="31"/>
        <v>00:00</v>
      </c>
      <c r="AB59" s="11">
        <v>0.9166666666666666</v>
      </c>
      <c r="AC59" s="11">
        <v>0.25</v>
      </c>
      <c r="AD59" s="12">
        <f t="shared" si="32"/>
        <v>0</v>
      </c>
      <c r="AE59" s="12">
        <f t="shared" si="33"/>
        <v>0</v>
      </c>
      <c r="AF59" s="12">
        <f t="shared" si="34"/>
        <v>0</v>
      </c>
      <c r="AG59" s="9">
        <v>0.7916666666666666</v>
      </c>
      <c r="AH59" s="9">
        <v>0.9166666666666666</v>
      </c>
      <c r="AI59" s="9" t="str">
        <f t="shared" si="35"/>
        <v>00:00</v>
      </c>
      <c r="AJ59" s="9" t="str">
        <f t="shared" si="36"/>
        <v>00:00</v>
      </c>
      <c r="AK59" s="9" t="str">
        <f t="shared" si="37"/>
        <v>00:00</v>
      </c>
      <c r="AL59" s="125">
        <f t="shared" si="18"/>
        <v>0</v>
      </c>
      <c r="AM59" s="125">
        <f t="shared" si="19"/>
        <v>0</v>
      </c>
      <c r="AN59" s="125">
        <f t="shared" si="20"/>
        <v>0</v>
      </c>
      <c r="AO59" s="125">
        <f t="shared" si="21"/>
        <v>0</v>
      </c>
      <c r="AP59" s="55"/>
      <c r="AQ59" s="55"/>
      <c r="AR59" s="55"/>
      <c r="AS59" s="55"/>
      <c r="AT59" s="55"/>
    </row>
    <row r="60" spans="1:46" ht="12.75">
      <c r="A60" s="205">
        <v>43086</v>
      </c>
      <c r="B60" s="133">
        <v>4</v>
      </c>
      <c r="C60" s="145" t="s">
        <v>117</v>
      </c>
      <c r="D60" s="121"/>
      <c r="E60" s="121"/>
      <c r="F60" s="7"/>
      <c r="G60" s="7"/>
      <c r="H60" s="8"/>
      <c r="I60" s="8"/>
      <c r="J60" s="8">
        <f t="shared" si="13"/>
        <v>0</v>
      </c>
      <c r="K60" s="8">
        <f t="shared" si="38"/>
        <v>0</v>
      </c>
      <c r="L60" s="8">
        <f t="shared" si="39"/>
        <v>3.4833333333333325</v>
      </c>
      <c r="M60" s="194" t="str">
        <f t="shared" si="24"/>
        <v>-</v>
      </c>
      <c r="N60" s="195">
        <f t="shared" si="25"/>
        <v>3.4833333333333325</v>
      </c>
      <c r="O60" s="386"/>
      <c r="P60" s="387"/>
      <c r="Q60" s="58"/>
      <c r="R60" s="58"/>
      <c r="S60" s="9">
        <f t="shared" si="26"/>
        <v>0</v>
      </c>
      <c r="T60" s="9">
        <f t="shared" si="27"/>
        <v>0</v>
      </c>
      <c r="U60" s="9">
        <f t="shared" si="14"/>
        <v>0</v>
      </c>
      <c r="V60" s="9" t="str">
        <f t="shared" si="28"/>
        <v>00:00</v>
      </c>
      <c r="W60" s="9">
        <f t="shared" si="40"/>
        <v>0</v>
      </c>
      <c r="X60" s="38">
        <f t="shared" si="41"/>
        <v>0</v>
      </c>
      <c r="Y60" s="38">
        <f t="shared" si="29"/>
        <v>0</v>
      </c>
      <c r="Z60" s="10" t="str">
        <f t="shared" si="30"/>
        <v>00:00</v>
      </c>
      <c r="AA60" s="10" t="str">
        <f t="shared" si="31"/>
        <v>00:00</v>
      </c>
      <c r="AB60" s="11">
        <v>0.9166666666666666</v>
      </c>
      <c r="AC60" s="11">
        <v>0.25</v>
      </c>
      <c r="AD60" s="12">
        <f t="shared" si="32"/>
        <v>0</v>
      </c>
      <c r="AE60" s="12">
        <f t="shared" si="33"/>
        <v>0</v>
      </c>
      <c r="AF60" s="12">
        <f t="shared" si="34"/>
        <v>0</v>
      </c>
      <c r="AG60" s="9">
        <v>0.7916666666666666</v>
      </c>
      <c r="AH60" s="9">
        <v>0.9166666666666666</v>
      </c>
      <c r="AI60" s="9" t="str">
        <f t="shared" si="35"/>
        <v>00:00</v>
      </c>
      <c r="AJ60" s="9" t="str">
        <f t="shared" si="36"/>
        <v>00:00</v>
      </c>
      <c r="AK60" s="9" t="str">
        <f t="shared" si="37"/>
        <v>00:00</v>
      </c>
      <c r="AL60" s="125">
        <f t="shared" si="18"/>
        <v>0</v>
      </c>
      <c r="AM60" s="125">
        <f t="shared" si="19"/>
        <v>0</v>
      </c>
      <c r="AN60" s="125">
        <f t="shared" si="20"/>
        <v>0</v>
      </c>
      <c r="AO60" s="125">
        <f t="shared" si="21"/>
        <v>0</v>
      </c>
      <c r="AP60" s="55"/>
      <c r="AQ60" s="55"/>
      <c r="AR60" s="55"/>
      <c r="AS60" s="55"/>
      <c r="AT60" s="55"/>
    </row>
    <row r="61" spans="1:46" ht="12.75">
      <c r="A61" s="205">
        <v>43087</v>
      </c>
      <c r="B61" s="133">
        <v>1</v>
      </c>
      <c r="C61" s="145" t="s">
        <v>117</v>
      </c>
      <c r="D61" s="121"/>
      <c r="E61" s="121"/>
      <c r="F61" s="7"/>
      <c r="G61" s="7"/>
      <c r="H61" s="8"/>
      <c r="I61" s="8"/>
      <c r="J61" s="8">
        <f t="shared" si="13"/>
        <v>0</v>
      </c>
      <c r="K61" s="8">
        <f t="shared" si="38"/>
        <v>0</v>
      </c>
      <c r="L61" s="8">
        <f t="shared" si="39"/>
        <v>3.799999999999999</v>
      </c>
      <c r="M61" s="194" t="str">
        <f t="shared" si="24"/>
        <v>-</v>
      </c>
      <c r="N61" s="195">
        <f t="shared" si="25"/>
        <v>3.799999999999999</v>
      </c>
      <c r="O61" s="386"/>
      <c r="P61" s="387"/>
      <c r="Q61" s="58"/>
      <c r="R61" s="58"/>
      <c r="S61" s="9">
        <f t="shared" si="26"/>
        <v>0</v>
      </c>
      <c r="T61" s="9">
        <f t="shared" si="27"/>
        <v>0</v>
      </c>
      <c r="U61" s="9" t="str">
        <f t="shared" si="14"/>
        <v>00:00</v>
      </c>
      <c r="V61" s="9" t="str">
        <f t="shared" si="28"/>
        <v>00:00</v>
      </c>
      <c r="W61" s="9">
        <f t="shared" si="40"/>
        <v>0</v>
      </c>
      <c r="X61" s="38">
        <f t="shared" si="41"/>
        <v>0</v>
      </c>
      <c r="Y61" s="38">
        <f t="shared" si="29"/>
        <v>0</v>
      </c>
      <c r="Z61" s="10" t="str">
        <f t="shared" si="30"/>
        <v>07:36</v>
      </c>
      <c r="AA61" s="10" t="str">
        <f t="shared" si="31"/>
        <v>00:00</v>
      </c>
      <c r="AB61" s="11">
        <v>0.9166666666666666</v>
      </c>
      <c r="AC61" s="11">
        <v>0.25</v>
      </c>
      <c r="AD61" s="12">
        <f t="shared" si="32"/>
        <v>0</v>
      </c>
      <c r="AE61" s="12">
        <f t="shared" si="33"/>
        <v>0</v>
      </c>
      <c r="AF61" s="12">
        <f t="shared" si="34"/>
        <v>0</v>
      </c>
      <c r="AG61" s="9">
        <v>0.7916666666666666</v>
      </c>
      <c r="AH61" s="9">
        <v>0.9166666666666666</v>
      </c>
      <c r="AI61" s="9" t="str">
        <f t="shared" si="35"/>
        <v>00:00</v>
      </c>
      <c r="AJ61" s="9" t="str">
        <f t="shared" si="36"/>
        <v>00:00</v>
      </c>
      <c r="AK61" s="9" t="str">
        <f t="shared" si="37"/>
        <v>00:00</v>
      </c>
      <c r="AL61" s="125">
        <f t="shared" si="18"/>
        <v>0</v>
      </c>
      <c r="AM61" s="125">
        <f t="shared" si="19"/>
        <v>0</v>
      </c>
      <c r="AN61" s="125">
        <f t="shared" si="20"/>
        <v>0</v>
      </c>
      <c r="AO61" s="125">
        <f t="shared" si="21"/>
        <v>0</v>
      </c>
      <c r="AP61" s="55"/>
      <c r="AQ61" s="55"/>
      <c r="AR61" s="55"/>
      <c r="AS61" s="55"/>
      <c r="AT61" s="55"/>
    </row>
    <row r="62" spans="1:46" ht="12.75">
      <c r="A62" s="205">
        <v>43088</v>
      </c>
      <c r="B62" s="133">
        <v>1</v>
      </c>
      <c r="C62" s="145" t="s">
        <v>117</v>
      </c>
      <c r="D62" s="121"/>
      <c r="E62" s="121"/>
      <c r="F62" s="121"/>
      <c r="G62" s="121"/>
      <c r="H62" s="8"/>
      <c r="I62" s="8"/>
      <c r="J62" s="8">
        <f t="shared" si="13"/>
        <v>0</v>
      </c>
      <c r="K62" s="8">
        <f t="shared" si="38"/>
        <v>0</v>
      </c>
      <c r="L62" s="8">
        <f t="shared" si="39"/>
        <v>4.116666666666665</v>
      </c>
      <c r="M62" s="194" t="str">
        <f t="shared" si="24"/>
        <v>-</v>
      </c>
      <c r="N62" s="195">
        <f t="shared" si="25"/>
        <v>4.116666666666665</v>
      </c>
      <c r="O62" s="386"/>
      <c r="P62" s="387"/>
      <c r="Q62" s="58"/>
      <c r="R62" s="58"/>
      <c r="S62" s="9">
        <f t="shared" si="26"/>
        <v>0</v>
      </c>
      <c r="T62" s="9">
        <f t="shared" si="27"/>
        <v>0</v>
      </c>
      <c r="U62" s="9" t="str">
        <f t="shared" si="14"/>
        <v>00:00</v>
      </c>
      <c r="V62" s="9" t="str">
        <f t="shared" si="28"/>
        <v>00:00</v>
      </c>
      <c r="W62" s="9">
        <f t="shared" si="40"/>
        <v>0</v>
      </c>
      <c r="X62" s="38">
        <f t="shared" si="41"/>
        <v>0</v>
      </c>
      <c r="Y62" s="38">
        <f t="shared" si="29"/>
        <v>0</v>
      </c>
      <c r="Z62" s="10" t="str">
        <f t="shared" si="30"/>
        <v>07:36</v>
      </c>
      <c r="AA62" s="10" t="str">
        <f t="shared" si="31"/>
        <v>00:00</v>
      </c>
      <c r="AB62" s="11">
        <v>0.9166666666666666</v>
      </c>
      <c r="AC62" s="11">
        <v>0.25</v>
      </c>
      <c r="AD62" s="12">
        <f t="shared" si="32"/>
        <v>0</v>
      </c>
      <c r="AE62" s="12">
        <f t="shared" si="33"/>
        <v>0</v>
      </c>
      <c r="AF62" s="12">
        <f t="shared" si="34"/>
        <v>0</v>
      </c>
      <c r="AG62" s="9">
        <v>0.7916666666666666</v>
      </c>
      <c r="AH62" s="9">
        <v>0.9166666666666666</v>
      </c>
      <c r="AI62" s="9" t="str">
        <f t="shared" si="35"/>
        <v>00:00</v>
      </c>
      <c r="AJ62" s="9" t="str">
        <f t="shared" si="36"/>
        <v>00:00</v>
      </c>
      <c r="AK62" s="9" t="str">
        <f t="shared" si="37"/>
        <v>00:00</v>
      </c>
      <c r="AL62" s="125">
        <f t="shared" si="18"/>
        <v>0</v>
      </c>
      <c r="AM62" s="125">
        <f t="shared" si="19"/>
        <v>0</v>
      </c>
      <c r="AN62" s="125">
        <f t="shared" si="20"/>
        <v>0</v>
      </c>
      <c r="AO62" s="125">
        <f t="shared" si="21"/>
        <v>0</v>
      </c>
      <c r="AP62" s="55"/>
      <c r="AQ62" s="55"/>
      <c r="AR62" s="55"/>
      <c r="AS62" s="55"/>
      <c r="AT62" s="55"/>
    </row>
    <row r="63" spans="1:46" ht="12.75">
      <c r="A63" s="205">
        <v>43089</v>
      </c>
      <c r="B63" s="133">
        <v>1</v>
      </c>
      <c r="C63" s="145" t="s">
        <v>117</v>
      </c>
      <c r="D63" s="121"/>
      <c r="E63" s="121"/>
      <c r="F63" s="121"/>
      <c r="G63" s="121"/>
      <c r="H63" s="8"/>
      <c r="I63" s="8"/>
      <c r="J63" s="8">
        <f t="shared" si="13"/>
        <v>0</v>
      </c>
      <c r="K63" s="8">
        <f t="shared" si="38"/>
        <v>0</v>
      </c>
      <c r="L63" s="8">
        <f t="shared" si="39"/>
        <v>4.433333333333332</v>
      </c>
      <c r="M63" s="194" t="str">
        <f t="shared" si="24"/>
        <v>-</v>
      </c>
      <c r="N63" s="195">
        <f t="shared" si="25"/>
        <v>4.433333333333332</v>
      </c>
      <c r="O63" s="386"/>
      <c r="P63" s="387"/>
      <c r="Q63" s="58"/>
      <c r="R63" s="58"/>
      <c r="S63" s="9">
        <f t="shared" si="26"/>
        <v>0</v>
      </c>
      <c r="T63" s="9">
        <f t="shared" si="27"/>
        <v>0</v>
      </c>
      <c r="U63" s="9" t="str">
        <f t="shared" si="14"/>
        <v>00:00</v>
      </c>
      <c r="V63" s="9" t="str">
        <f t="shared" si="28"/>
        <v>00:00</v>
      </c>
      <c r="W63" s="9">
        <f t="shared" si="40"/>
        <v>0</v>
      </c>
      <c r="X63" s="38">
        <f t="shared" si="41"/>
        <v>0</v>
      </c>
      <c r="Y63" s="38">
        <f t="shared" si="29"/>
        <v>0</v>
      </c>
      <c r="Z63" s="10" t="str">
        <f t="shared" si="30"/>
        <v>07:36</v>
      </c>
      <c r="AA63" s="10" t="str">
        <f t="shared" si="31"/>
        <v>00:00</v>
      </c>
      <c r="AB63" s="11">
        <v>0.9166666666666666</v>
      </c>
      <c r="AC63" s="11">
        <v>0.25</v>
      </c>
      <c r="AD63" s="12">
        <f t="shared" si="32"/>
        <v>0</v>
      </c>
      <c r="AE63" s="12">
        <f t="shared" si="33"/>
        <v>0</v>
      </c>
      <c r="AF63" s="12">
        <f t="shared" si="34"/>
        <v>0</v>
      </c>
      <c r="AG63" s="9">
        <v>0.7916666666666666</v>
      </c>
      <c r="AH63" s="9">
        <v>0.9166666666666666</v>
      </c>
      <c r="AI63" s="9" t="str">
        <f t="shared" si="35"/>
        <v>00:00</v>
      </c>
      <c r="AJ63" s="9" t="str">
        <f t="shared" si="36"/>
        <v>00:00</v>
      </c>
      <c r="AK63" s="9" t="str">
        <f t="shared" si="37"/>
        <v>00:00</v>
      </c>
      <c r="AL63" s="125">
        <f t="shared" si="18"/>
        <v>0</v>
      </c>
      <c r="AM63" s="125">
        <f t="shared" si="19"/>
        <v>0</v>
      </c>
      <c r="AN63" s="125">
        <f t="shared" si="20"/>
        <v>0</v>
      </c>
      <c r="AO63" s="125">
        <f t="shared" si="21"/>
        <v>0</v>
      </c>
      <c r="AP63" s="55"/>
      <c r="AQ63" s="55"/>
      <c r="AR63" s="55"/>
      <c r="AS63" s="55"/>
      <c r="AT63" s="55"/>
    </row>
    <row r="64" spans="1:46" ht="12.75">
      <c r="A64" s="205">
        <v>43090</v>
      </c>
      <c r="B64" s="133">
        <v>1</v>
      </c>
      <c r="C64" s="145" t="s">
        <v>117</v>
      </c>
      <c r="D64" s="121"/>
      <c r="E64" s="121"/>
      <c r="F64" s="121"/>
      <c r="G64" s="121"/>
      <c r="H64" s="8"/>
      <c r="I64" s="8"/>
      <c r="J64" s="8">
        <f t="shared" si="13"/>
        <v>0</v>
      </c>
      <c r="K64" s="8">
        <f t="shared" si="38"/>
        <v>0</v>
      </c>
      <c r="L64" s="8">
        <f t="shared" si="39"/>
        <v>4.749999999999998</v>
      </c>
      <c r="M64" s="194" t="str">
        <f t="shared" si="24"/>
        <v>-</v>
      </c>
      <c r="N64" s="195">
        <f t="shared" si="25"/>
        <v>4.749999999999998</v>
      </c>
      <c r="O64" s="386"/>
      <c r="P64" s="387"/>
      <c r="Q64" s="58"/>
      <c r="R64" s="58"/>
      <c r="S64" s="9">
        <f t="shared" si="26"/>
        <v>0</v>
      </c>
      <c r="T64" s="9">
        <f t="shared" si="27"/>
        <v>0</v>
      </c>
      <c r="U64" s="9" t="str">
        <f t="shared" si="14"/>
        <v>00:00</v>
      </c>
      <c r="V64" s="9" t="str">
        <f t="shared" si="28"/>
        <v>00:00</v>
      </c>
      <c r="W64" s="9">
        <f t="shared" si="40"/>
        <v>0</v>
      </c>
      <c r="X64" s="38">
        <f t="shared" si="41"/>
        <v>0</v>
      </c>
      <c r="Y64" s="38">
        <f t="shared" si="29"/>
        <v>0</v>
      </c>
      <c r="Z64" s="10" t="str">
        <f t="shared" si="30"/>
        <v>07:36</v>
      </c>
      <c r="AA64" s="10" t="str">
        <f t="shared" si="31"/>
        <v>00:00</v>
      </c>
      <c r="AB64" s="11">
        <v>0.9166666666666666</v>
      </c>
      <c r="AC64" s="11">
        <v>0.25</v>
      </c>
      <c r="AD64" s="12">
        <f t="shared" si="32"/>
        <v>0</v>
      </c>
      <c r="AE64" s="12">
        <f t="shared" si="33"/>
        <v>0</v>
      </c>
      <c r="AF64" s="12">
        <f t="shared" si="34"/>
        <v>0</v>
      </c>
      <c r="AG64" s="9">
        <v>0.7916666666666666</v>
      </c>
      <c r="AH64" s="9">
        <v>0.9166666666666666</v>
      </c>
      <c r="AI64" s="9" t="str">
        <f t="shared" si="35"/>
        <v>00:00</v>
      </c>
      <c r="AJ64" s="9" t="str">
        <f t="shared" si="36"/>
        <v>00:00</v>
      </c>
      <c r="AK64" s="9" t="str">
        <f t="shared" si="37"/>
        <v>00:00</v>
      </c>
      <c r="AL64" s="125">
        <f t="shared" si="18"/>
        <v>0</v>
      </c>
      <c r="AM64" s="125">
        <f t="shared" si="19"/>
        <v>0</v>
      </c>
      <c r="AN64" s="125">
        <f t="shared" si="20"/>
        <v>0</v>
      </c>
      <c r="AO64" s="125">
        <f t="shared" si="21"/>
        <v>0</v>
      </c>
      <c r="AP64" s="55"/>
      <c r="AQ64" s="55"/>
      <c r="AR64" s="55"/>
      <c r="AS64" s="55"/>
      <c r="AT64" s="55"/>
    </row>
    <row r="65" spans="1:46" ht="12.75">
      <c r="A65" s="205">
        <v>43091</v>
      </c>
      <c r="B65" s="133">
        <v>1</v>
      </c>
      <c r="C65" s="145" t="s">
        <v>117</v>
      </c>
      <c r="D65" s="121"/>
      <c r="E65" s="121"/>
      <c r="F65" s="121"/>
      <c r="G65" s="121"/>
      <c r="H65" s="8"/>
      <c r="I65" s="8"/>
      <c r="J65" s="8">
        <f t="shared" si="13"/>
        <v>0</v>
      </c>
      <c r="K65" s="8">
        <f t="shared" si="38"/>
        <v>0</v>
      </c>
      <c r="L65" s="8">
        <f t="shared" si="39"/>
        <v>5.066666666666665</v>
      </c>
      <c r="M65" s="194" t="str">
        <f t="shared" si="24"/>
        <v>-</v>
      </c>
      <c r="N65" s="195">
        <f t="shared" si="25"/>
        <v>5.066666666666665</v>
      </c>
      <c r="O65" s="386"/>
      <c r="P65" s="387"/>
      <c r="Q65" s="58"/>
      <c r="R65" s="58"/>
      <c r="S65" s="9">
        <f t="shared" si="26"/>
        <v>0</v>
      </c>
      <c r="T65" s="9">
        <f t="shared" si="27"/>
        <v>0</v>
      </c>
      <c r="U65" s="9" t="str">
        <f t="shared" si="14"/>
        <v>00:00</v>
      </c>
      <c r="V65" s="9" t="str">
        <f t="shared" si="28"/>
        <v>00:00</v>
      </c>
      <c r="W65" s="9">
        <f t="shared" si="40"/>
        <v>0</v>
      </c>
      <c r="X65" s="38">
        <f t="shared" si="41"/>
        <v>0</v>
      </c>
      <c r="Y65" s="38">
        <f t="shared" si="29"/>
        <v>0</v>
      </c>
      <c r="Z65" s="10" t="str">
        <f t="shared" si="30"/>
        <v>07:36</v>
      </c>
      <c r="AA65" s="10" t="str">
        <f t="shared" si="31"/>
        <v>00:00</v>
      </c>
      <c r="AB65" s="11">
        <v>0.9166666666666666</v>
      </c>
      <c r="AC65" s="11">
        <v>0.25</v>
      </c>
      <c r="AD65" s="12">
        <f t="shared" si="32"/>
        <v>0</v>
      </c>
      <c r="AE65" s="12">
        <f t="shared" si="33"/>
        <v>0</v>
      </c>
      <c r="AF65" s="12">
        <f t="shared" si="34"/>
        <v>0</v>
      </c>
      <c r="AG65" s="9">
        <v>0.7916666666666666</v>
      </c>
      <c r="AH65" s="9">
        <v>0.9166666666666666</v>
      </c>
      <c r="AI65" s="9" t="str">
        <f t="shared" si="35"/>
        <v>00:00</v>
      </c>
      <c r="AJ65" s="9" t="str">
        <f t="shared" si="36"/>
        <v>00:00</v>
      </c>
      <c r="AK65" s="9" t="str">
        <f t="shared" si="37"/>
        <v>00:00</v>
      </c>
      <c r="AL65" s="125">
        <f t="shared" si="18"/>
        <v>0</v>
      </c>
      <c r="AM65" s="125">
        <f t="shared" si="19"/>
        <v>0</v>
      </c>
      <c r="AN65" s="125">
        <f t="shared" si="20"/>
        <v>0</v>
      </c>
      <c r="AO65" s="125">
        <f t="shared" si="21"/>
        <v>0</v>
      </c>
      <c r="AP65" s="55"/>
      <c r="AQ65" s="55"/>
      <c r="AR65" s="55"/>
      <c r="AS65" s="55"/>
      <c r="AT65" s="55"/>
    </row>
    <row r="66" spans="1:46" ht="12.75">
      <c r="A66" s="205">
        <v>43092</v>
      </c>
      <c r="B66" s="133">
        <v>4</v>
      </c>
      <c r="C66" s="145" t="s">
        <v>117</v>
      </c>
      <c r="D66" s="121"/>
      <c r="E66" s="121"/>
      <c r="F66" s="121"/>
      <c r="G66" s="121"/>
      <c r="H66" s="8"/>
      <c r="I66" s="8"/>
      <c r="J66" s="8">
        <f t="shared" si="13"/>
        <v>0</v>
      </c>
      <c r="K66" s="8">
        <f t="shared" si="38"/>
        <v>0</v>
      </c>
      <c r="L66" s="8">
        <f t="shared" si="39"/>
        <v>5.066666666666665</v>
      </c>
      <c r="M66" s="194" t="str">
        <f t="shared" si="24"/>
        <v>-</v>
      </c>
      <c r="N66" s="195">
        <f t="shared" si="25"/>
        <v>5.066666666666665</v>
      </c>
      <c r="O66" s="386"/>
      <c r="P66" s="387"/>
      <c r="Q66" s="58"/>
      <c r="R66" s="58"/>
      <c r="S66" s="9">
        <f t="shared" si="26"/>
        <v>0</v>
      </c>
      <c r="T66" s="9">
        <f t="shared" si="27"/>
        <v>0</v>
      </c>
      <c r="U66" s="9">
        <f t="shared" si="14"/>
        <v>0</v>
      </c>
      <c r="V66" s="9" t="str">
        <f t="shared" si="28"/>
        <v>00:00</v>
      </c>
      <c r="W66" s="9">
        <f t="shared" si="40"/>
        <v>0</v>
      </c>
      <c r="X66" s="38">
        <f t="shared" si="41"/>
        <v>0</v>
      </c>
      <c r="Y66" s="38">
        <f t="shared" si="29"/>
        <v>0</v>
      </c>
      <c r="Z66" s="10" t="str">
        <f t="shared" si="30"/>
        <v>00:00</v>
      </c>
      <c r="AA66" s="10" t="str">
        <f t="shared" si="31"/>
        <v>00:00</v>
      </c>
      <c r="AB66" s="11">
        <v>0.9166666666666666</v>
      </c>
      <c r="AC66" s="11">
        <v>0.25</v>
      </c>
      <c r="AD66" s="12">
        <f t="shared" si="32"/>
        <v>0</v>
      </c>
      <c r="AE66" s="12">
        <f t="shared" si="33"/>
        <v>0</v>
      </c>
      <c r="AF66" s="12">
        <f t="shared" si="34"/>
        <v>0</v>
      </c>
      <c r="AG66" s="9">
        <v>0.7916666666666666</v>
      </c>
      <c r="AH66" s="9">
        <v>0.9166666666666666</v>
      </c>
      <c r="AI66" s="9" t="str">
        <f t="shared" si="35"/>
        <v>00:00</v>
      </c>
      <c r="AJ66" s="9" t="str">
        <f t="shared" si="36"/>
        <v>00:00</v>
      </c>
      <c r="AK66" s="9" t="str">
        <f t="shared" si="37"/>
        <v>00:00</v>
      </c>
      <c r="AL66" s="125">
        <f t="shared" si="18"/>
        <v>0</v>
      </c>
      <c r="AM66" s="125">
        <f t="shared" si="19"/>
        <v>0</v>
      </c>
      <c r="AN66" s="125">
        <f t="shared" si="20"/>
        <v>0</v>
      </c>
      <c r="AO66" s="125">
        <f t="shared" si="21"/>
        <v>0</v>
      </c>
      <c r="AP66" s="55"/>
      <c r="AQ66" s="55"/>
      <c r="AR66" s="55"/>
      <c r="AS66" s="55"/>
      <c r="AT66" s="55"/>
    </row>
    <row r="67" spans="1:46" ht="12.75">
      <c r="A67" s="205">
        <v>43093</v>
      </c>
      <c r="B67" s="133">
        <v>4</v>
      </c>
      <c r="C67" s="145" t="s">
        <v>117</v>
      </c>
      <c r="D67" s="121"/>
      <c r="E67" s="121"/>
      <c r="F67" s="7"/>
      <c r="G67" s="7"/>
      <c r="H67" s="8"/>
      <c r="I67" s="8"/>
      <c r="J67" s="8">
        <f t="shared" si="13"/>
        <v>0</v>
      </c>
      <c r="K67" s="8">
        <f t="shared" si="38"/>
        <v>0</v>
      </c>
      <c r="L67" s="8">
        <f t="shared" si="39"/>
        <v>5.066666666666665</v>
      </c>
      <c r="M67" s="194" t="str">
        <f t="shared" si="24"/>
        <v>-</v>
      </c>
      <c r="N67" s="195">
        <f t="shared" si="25"/>
        <v>5.066666666666665</v>
      </c>
      <c r="O67" s="386"/>
      <c r="P67" s="387"/>
      <c r="Q67" s="58"/>
      <c r="R67" s="58"/>
      <c r="S67" s="9">
        <f t="shared" si="26"/>
        <v>0</v>
      </c>
      <c r="T67" s="9">
        <f t="shared" si="27"/>
        <v>0</v>
      </c>
      <c r="U67" s="9">
        <f t="shared" si="14"/>
        <v>0</v>
      </c>
      <c r="V67" s="9" t="str">
        <f t="shared" si="28"/>
        <v>00:00</v>
      </c>
      <c r="W67" s="9">
        <f t="shared" si="40"/>
        <v>0</v>
      </c>
      <c r="X67" s="38">
        <f t="shared" si="41"/>
        <v>0</v>
      </c>
      <c r="Y67" s="38">
        <f t="shared" si="29"/>
        <v>0</v>
      </c>
      <c r="Z67" s="10" t="str">
        <f t="shared" si="30"/>
        <v>00:00</v>
      </c>
      <c r="AA67" s="10" t="str">
        <f t="shared" si="31"/>
        <v>00:00</v>
      </c>
      <c r="AB67" s="11">
        <v>0.9166666666666666</v>
      </c>
      <c r="AC67" s="11">
        <v>0.25</v>
      </c>
      <c r="AD67" s="12">
        <f t="shared" si="32"/>
        <v>0</v>
      </c>
      <c r="AE67" s="12">
        <f t="shared" si="33"/>
        <v>0</v>
      </c>
      <c r="AF67" s="12">
        <f t="shared" si="34"/>
        <v>0</v>
      </c>
      <c r="AG67" s="9">
        <v>0.7916666666666666</v>
      </c>
      <c r="AH67" s="9">
        <v>0.9166666666666666</v>
      </c>
      <c r="AI67" s="9" t="str">
        <f t="shared" si="35"/>
        <v>00:00</v>
      </c>
      <c r="AJ67" s="9" t="str">
        <f t="shared" si="36"/>
        <v>00:00</v>
      </c>
      <c r="AK67" s="9" t="str">
        <f t="shared" si="37"/>
        <v>00:00</v>
      </c>
      <c r="AL67" s="125">
        <f t="shared" si="18"/>
        <v>0</v>
      </c>
      <c r="AM67" s="125">
        <f t="shared" si="19"/>
        <v>0</v>
      </c>
      <c r="AN67" s="125">
        <f t="shared" si="20"/>
        <v>0</v>
      </c>
      <c r="AO67" s="125">
        <f t="shared" si="21"/>
        <v>0</v>
      </c>
      <c r="AP67" s="55"/>
      <c r="AQ67" s="55"/>
      <c r="AR67" s="55"/>
      <c r="AS67" s="55"/>
      <c r="AT67" s="55"/>
    </row>
    <row r="68" spans="1:46" ht="12.75">
      <c r="A68" s="205">
        <v>43094</v>
      </c>
      <c r="B68" s="133">
        <v>8</v>
      </c>
      <c r="C68" s="145" t="s">
        <v>117</v>
      </c>
      <c r="D68" s="121"/>
      <c r="E68" s="121"/>
      <c r="F68" s="7"/>
      <c r="G68" s="7"/>
      <c r="H68" s="8"/>
      <c r="I68" s="8"/>
      <c r="J68" s="8">
        <f t="shared" si="13"/>
        <v>0.31666666666666665</v>
      </c>
      <c r="K68" s="8">
        <f t="shared" si="38"/>
        <v>0.31666666666666665</v>
      </c>
      <c r="L68" s="8">
        <f t="shared" si="39"/>
        <v>5.383333333333331</v>
      </c>
      <c r="M68" s="194" t="str">
        <f t="shared" si="24"/>
        <v>-</v>
      </c>
      <c r="N68" s="195">
        <f t="shared" si="25"/>
        <v>5.066666666666665</v>
      </c>
      <c r="O68" s="386"/>
      <c r="P68" s="387"/>
      <c r="Q68" s="58"/>
      <c r="R68" s="58"/>
      <c r="S68" s="9">
        <f t="shared" si="26"/>
        <v>0</v>
      </c>
      <c r="T68" s="9">
        <f t="shared" si="27"/>
        <v>0</v>
      </c>
      <c r="U68" s="9" t="str">
        <f t="shared" si="14"/>
        <v>00:00</v>
      </c>
      <c r="V68" s="9" t="str">
        <f t="shared" si="28"/>
        <v>00:00</v>
      </c>
      <c r="W68" s="9">
        <f t="shared" si="40"/>
        <v>0</v>
      </c>
      <c r="X68" s="38">
        <f t="shared" si="41"/>
        <v>1</v>
      </c>
      <c r="Y68" s="38">
        <f t="shared" si="29"/>
        <v>0</v>
      </c>
      <c r="Z68" s="10" t="str">
        <f t="shared" si="30"/>
        <v>07:36</v>
      </c>
      <c r="AA68" s="10" t="str">
        <f t="shared" si="31"/>
        <v>07:36</v>
      </c>
      <c r="AB68" s="11">
        <v>0.9166666666666666</v>
      </c>
      <c r="AC68" s="11">
        <v>0.25</v>
      </c>
      <c r="AD68" s="12">
        <f t="shared" si="32"/>
        <v>0</v>
      </c>
      <c r="AE68" s="12">
        <f t="shared" si="33"/>
        <v>0</v>
      </c>
      <c r="AF68" s="12">
        <f t="shared" si="34"/>
        <v>0</v>
      </c>
      <c r="AG68" s="9">
        <v>0.7916666666666666</v>
      </c>
      <c r="AH68" s="9">
        <v>0.9166666666666666</v>
      </c>
      <c r="AI68" s="9" t="str">
        <f t="shared" si="35"/>
        <v>00:00</v>
      </c>
      <c r="AJ68" s="9" t="str">
        <f t="shared" si="36"/>
        <v>00:00</v>
      </c>
      <c r="AK68" s="9" t="str">
        <f t="shared" si="37"/>
        <v>00:00</v>
      </c>
      <c r="AL68" s="125">
        <f t="shared" si="18"/>
        <v>0</v>
      </c>
      <c r="AM68" s="125">
        <f t="shared" si="19"/>
        <v>0</v>
      </c>
      <c r="AN68" s="125">
        <f t="shared" si="20"/>
        <v>0</v>
      </c>
      <c r="AO68" s="125">
        <f t="shared" si="21"/>
        <v>0.31666666666666665</v>
      </c>
      <c r="AP68" s="55"/>
      <c r="AQ68" s="55"/>
      <c r="AR68" s="55"/>
      <c r="AS68" s="55"/>
      <c r="AT68" s="55"/>
    </row>
    <row r="69" spans="1:46" ht="12.75">
      <c r="A69" s="205">
        <v>43095</v>
      </c>
      <c r="B69" s="133">
        <v>8</v>
      </c>
      <c r="C69" s="145" t="s">
        <v>117</v>
      </c>
      <c r="D69" s="121"/>
      <c r="E69" s="121"/>
      <c r="F69" s="7"/>
      <c r="G69" s="7"/>
      <c r="H69" s="8"/>
      <c r="I69" s="8"/>
      <c r="J69" s="8">
        <f t="shared" si="13"/>
        <v>0.31666666666666665</v>
      </c>
      <c r="K69" s="8">
        <f t="shared" si="38"/>
        <v>0.6333333333333333</v>
      </c>
      <c r="L69" s="8">
        <f t="shared" si="39"/>
        <v>5.6999999999999975</v>
      </c>
      <c r="M69" s="194" t="str">
        <f t="shared" si="24"/>
        <v>-</v>
      </c>
      <c r="N69" s="195">
        <f t="shared" si="25"/>
        <v>5.066666666666665</v>
      </c>
      <c r="O69" s="386"/>
      <c r="P69" s="387"/>
      <c r="Q69" s="58"/>
      <c r="R69" s="58"/>
      <c r="S69" s="9">
        <f t="shared" si="26"/>
        <v>0</v>
      </c>
      <c r="T69" s="9">
        <f t="shared" si="27"/>
        <v>0</v>
      </c>
      <c r="U69" s="9" t="str">
        <f t="shared" si="14"/>
        <v>00:00</v>
      </c>
      <c r="V69" s="9" t="str">
        <f t="shared" si="28"/>
        <v>00:00</v>
      </c>
      <c r="W69" s="9">
        <f t="shared" si="40"/>
        <v>0</v>
      </c>
      <c r="X69" s="38">
        <f t="shared" si="41"/>
        <v>1</v>
      </c>
      <c r="Y69" s="38">
        <f t="shared" si="29"/>
        <v>0</v>
      </c>
      <c r="Z69" s="10" t="str">
        <f t="shared" si="30"/>
        <v>07:36</v>
      </c>
      <c r="AA69" s="10" t="str">
        <f t="shared" si="31"/>
        <v>07:36</v>
      </c>
      <c r="AB69" s="11">
        <v>0.9166666666666666</v>
      </c>
      <c r="AC69" s="11">
        <v>0.25</v>
      </c>
      <c r="AD69" s="12">
        <f t="shared" si="32"/>
        <v>0</v>
      </c>
      <c r="AE69" s="12">
        <f t="shared" si="33"/>
        <v>0</v>
      </c>
      <c r="AF69" s="12">
        <f t="shared" si="34"/>
        <v>0</v>
      </c>
      <c r="AG69" s="9">
        <v>0.7916666666666666</v>
      </c>
      <c r="AH69" s="9">
        <v>0.9166666666666666</v>
      </c>
      <c r="AI69" s="9" t="str">
        <f t="shared" si="35"/>
        <v>00:00</v>
      </c>
      <c r="AJ69" s="9" t="str">
        <f t="shared" si="36"/>
        <v>00:00</v>
      </c>
      <c r="AK69" s="9" t="str">
        <f t="shared" si="37"/>
        <v>00:00</v>
      </c>
      <c r="AL69" s="125">
        <f t="shared" si="18"/>
        <v>0</v>
      </c>
      <c r="AM69" s="125">
        <f t="shared" si="19"/>
        <v>0</v>
      </c>
      <c r="AN69" s="125">
        <f t="shared" si="20"/>
        <v>0</v>
      </c>
      <c r="AO69" s="125">
        <f t="shared" si="21"/>
        <v>0.31666666666666665</v>
      </c>
      <c r="AP69" s="55"/>
      <c r="AQ69" s="55"/>
      <c r="AR69" s="55"/>
      <c r="AS69" s="55"/>
      <c r="AT69" s="55"/>
    </row>
    <row r="70" spans="1:46" ht="12.75">
      <c r="A70" s="205">
        <v>43096</v>
      </c>
      <c r="B70" s="133">
        <v>1</v>
      </c>
      <c r="C70" s="145" t="s">
        <v>117</v>
      </c>
      <c r="D70" s="121"/>
      <c r="E70" s="121"/>
      <c r="F70" s="121"/>
      <c r="G70" s="121"/>
      <c r="H70" s="8"/>
      <c r="I70" s="8"/>
      <c r="J70" s="8">
        <f t="shared" si="13"/>
        <v>0</v>
      </c>
      <c r="K70" s="8">
        <f t="shared" si="38"/>
        <v>0.6333333333333333</v>
      </c>
      <c r="L70" s="8">
        <f t="shared" si="39"/>
        <v>6.016666666666664</v>
      </c>
      <c r="M70" s="194" t="str">
        <f t="shared" si="24"/>
        <v>-</v>
      </c>
      <c r="N70" s="195">
        <f t="shared" si="25"/>
        <v>5.383333333333331</v>
      </c>
      <c r="O70" s="386"/>
      <c r="P70" s="387"/>
      <c r="Q70" s="58"/>
      <c r="R70" s="58"/>
      <c r="S70" s="9">
        <f t="shared" si="26"/>
        <v>0</v>
      </c>
      <c r="T70" s="9">
        <f t="shared" si="27"/>
        <v>0</v>
      </c>
      <c r="U70" s="9" t="str">
        <f t="shared" si="14"/>
        <v>00:00</v>
      </c>
      <c r="V70" s="9" t="str">
        <f t="shared" si="28"/>
        <v>00:00</v>
      </c>
      <c r="W70" s="9">
        <f t="shared" si="40"/>
        <v>0</v>
      </c>
      <c r="X70" s="38">
        <f t="shared" si="41"/>
        <v>0</v>
      </c>
      <c r="Y70" s="38">
        <f t="shared" si="29"/>
        <v>0</v>
      </c>
      <c r="Z70" s="10" t="str">
        <f t="shared" si="30"/>
        <v>07:36</v>
      </c>
      <c r="AA70" s="10" t="str">
        <f t="shared" si="31"/>
        <v>00:00</v>
      </c>
      <c r="AB70" s="11">
        <v>0.9166666666666666</v>
      </c>
      <c r="AC70" s="11">
        <v>0.25</v>
      </c>
      <c r="AD70" s="12">
        <f t="shared" si="32"/>
        <v>0</v>
      </c>
      <c r="AE70" s="12">
        <f t="shared" si="33"/>
        <v>0</v>
      </c>
      <c r="AF70" s="12">
        <f t="shared" si="34"/>
        <v>0</v>
      </c>
      <c r="AG70" s="9">
        <v>0.7916666666666666</v>
      </c>
      <c r="AH70" s="9">
        <v>0.9166666666666666</v>
      </c>
      <c r="AI70" s="9" t="str">
        <f t="shared" si="35"/>
        <v>00:00</v>
      </c>
      <c r="AJ70" s="9" t="str">
        <f t="shared" si="36"/>
        <v>00:00</v>
      </c>
      <c r="AK70" s="9" t="str">
        <f t="shared" si="37"/>
        <v>00:00</v>
      </c>
      <c r="AL70" s="125">
        <f t="shared" si="18"/>
        <v>0</v>
      </c>
      <c r="AM70" s="125">
        <f t="shared" si="19"/>
        <v>0</v>
      </c>
      <c r="AN70" s="125">
        <f t="shared" si="20"/>
        <v>0</v>
      </c>
      <c r="AO70" s="125">
        <f t="shared" si="21"/>
        <v>0</v>
      </c>
      <c r="AP70" s="55"/>
      <c r="AQ70" s="55"/>
      <c r="AR70" s="55"/>
      <c r="AS70" s="55"/>
      <c r="AT70" s="55"/>
    </row>
    <row r="71" spans="1:46" ht="12.75">
      <c r="A71" s="205">
        <v>43097</v>
      </c>
      <c r="B71" s="133">
        <v>1</v>
      </c>
      <c r="C71" s="145" t="s">
        <v>117</v>
      </c>
      <c r="D71" s="121"/>
      <c r="E71" s="121"/>
      <c r="F71" s="121"/>
      <c r="G71" s="121"/>
      <c r="H71" s="8"/>
      <c r="I71" s="8"/>
      <c r="J71" s="8">
        <f t="shared" si="13"/>
        <v>0</v>
      </c>
      <c r="K71" s="8">
        <f>SUM(K70,J71)</f>
        <v>0.6333333333333333</v>
      </c>
      <c r="L71" s="8">
        <f t="shared" si="39"/>
        <v>6.33333333333333</v>
      </c>
      <c r="M71" s="194" t="str">
        <f>IF(K71&gt;=L71,"+","-")</f>
        <v>-</v>
      </c>
      <c r="N71" s="195">
        <f>IF(K71=L71,"00:00",IF(K71&gt;L71,K71-L71,L71-K71))</f>
        <v>5.6999999999999975</v>
      </c>
      <c r="O71" s="386"/>
      <c r="P71" s="387"/>
      <c r="Q71" s="58"/>
      <c r="R71" s="58"/>
      <c r="S71" s="9">
        <f>SUM(AD71:AF71)</f>
        <v>0</v>
      </c>
      <c r="T71" s="9">
        <f>SUM(AI71:AK71)</f>
        <v>0</v>
      </c>
      <c r="U71" s="9" t="str">
        <f t="shared" si="14"/>
        <v>00:00</v>
      </c>
      <c r="V71" s="9" t="str">
        <f t="shared" si="28"/>
        <v>00:00</v>
      </c>
      <c r="W71" s="9">
        <f t="shared" si="40"/>
        <v>0</v>
      </c>
      <c r="X71" s="38">
        <f t="shared" si="41"/>
        <v>0</v>
      </c>
      <c r="Y71" s="38">
        <f t="shared" si="29"/>
        <v>0</v>
      </c>
      <c r="Z71" s="10" t="str">
        <f t="shared" si="30"/>
        <v>07:36</v>
      </c>
      <c r="AA71" s="10" t="str">
        <f t="shared" si="31"/>
        <v>00:00</v>
      </c>
      <c r="AB71" s="11">
        <v>0.9166666666666666</v>
      </c>
      <c r="AC71" s="11">
        <v>0.25</v>
      </c>
      <c r="AD71" s="12">
        <f t="shared" si="32"/>
        <v>0</v>
      </c>
      <c r="AE71" s="12">
        <f t="shared" si="33"/>
        <v>0</v>
      </c>
      <c r="AF71" s="12">
        <f t="shared" si="34"/>
        <v>0</v>
      </c>
      <c r="AG71" s="9">
        <v>0.7916666666666666</v>
      </c>
      <c r="AH71" s="9">
        <v>0.9166666666666666</v>
      </c>
      <c r="AI71" s="9" t="str">
        <f t="shared" si="35"/>
        <v>00:00</v>
      </c>
      <c r="AJ71" s="9" t="str">
        <f t="shared" si="36"/>
        <v>00:00</v>
      </c>
      <c r="AK71" s="9" t="str">
        <f t="shared" si="37"/>
        <v>00:00</v>
      </c>
      <c r="AL71" s="125">
        <f t="shared" si="18"/>
        <v>0</v>
      </c>
      <c r="AM71" s="125">
        <f t="shared" si="19"/>
        <v>0</v>
      </c>
      <c r="AN71" s="125">
        <f t="shared" si="20"/>
        <v>0</v>
      </c>
      <c r="AO71" s="125">
        <f t="shared" si="21"/>
        <v>0</v>
      </c>
      <c r="AP71" s="55"/>
      <c r="AQ71" s="55"/>
      <c r="AR71" s="55"/>
      <c r="AS71" s="55"/>
      <c r="AT71" s="55"/>
    </row>
    <row r="72" spans="1:46" ht="12.75">
      <c r="A72" s="205">
        <v>43098</v>
      </c>
      <c r="B72" s="133">
        <v>1</v>
      </c>
      <c r="C72" s="145" t="s">
        <v>117</v>
      </c>
      <c r="D72" s="121"/>
      <c r="E72" s="121"/>
      <c r="F72" s="121"/>
      <c r="G72" s="121"/>
      <c r="H72" s="8"/>
      <c r="I72" s="8"/>
      <c r="J72" s="8">
        <f t="shared" si="13"/>
        <v>0</v>
      </c>
      <c r="K72" s="8">
        <f>SUM(K71,J72)</f>
        <v>0.6333333333333333</v>
      </c>
      <c r="L72" s="8">
        <f t="shared" si="39"/>
        <v>6.649999999999997</v>
      </c>
      <c r="M72" s="194" t="str">
        <f>IF(K72&gt;=L72,"+","-")</f>
        <v>-</v>
      </c>
      <c r="N72" s="195">
        <f>IF(K72=L72,"00:00",IF(K72&gt;L72,K72-L72,L72-K72))</f>
        <v>6.016666666666664</v>
      </c>
      <c r="O72" s="386"/>
      <c r="P72" s="387"/>
      <c r="Q72" s="58"/>
      <c r="R72" s="58"/>
      <c r="S72" s="9">
        <f>SUM(AD72:AF72)</f>
        <v>0</v>
      </c>
      <c r="T72" s="9">
        <f>SUM(AI72:AK72)</f>
        <v>0</v>
      </c>
      <c r="U72" s="9" t="str">
        <f t="shared" si="14"/>
        <v>00:00</v>
      </c>
      <c r="V72" s="9" t="str">
        <f t="shared" si="28"/>
        <v>00:00</v>
      </c>
      <c r="W72" s="9">
        <f t="shared" si="40"/>
        <v>0</v>
      </c>
      <c r="X72" s="38">
        <f t="shared" si="41"/>
        <v>0</v>
      </c>
      <c r="Y72" s="38">
        <f t="shared" si="29"/>
        <v>0</v>
      </c>
      <c r="Z72" s="10" t="str">
        <f t="shared" si="30"/>
        <v>07:36</v>
      </c>
      <c r="AA72" s="10" t="str">
        <f t="shared" si="31"/>
        <v>00:00</v>
      </c>
      <c r="AB72" s="11">
        <v>0.9166666666666666</v>
      </c>
      <c r="AC72" s="11">
        <v>0.25</v>
      </c>
      <c r="AD72" s="12">
        <f t="shared" si="32"/>
        <v>0</v>
      </c>
      <c r="AE72" s="12">
        <f t="shared" si="33"/>
        <v>0</v>
      </c>
      <c r="AF72" s="12">
        <f t="shared" si="34"/>
        <v>0</v>
      </c>
      <c r="AG72" s="9">
        <v>0.7916666666666666</v>
      </c>
      <c r="AH72" s="9">
        <v>0.9166666666666666</v>
      </c>
      <c r="AI72" s="9" t="str">
        <f t="shared" si="35"/>
        <v>00:00</v>
      </c>
      <c r="AJ72" s="9" t="str">
        <f t="shared" si="36"/>
        <v>00:00</v>
      </c>
      <c r="AK72" s="9" t="str">
        <f t="shared" si="37"/>
        <v>00:00</v>
      </c>
      <c r="AL72" s="125">
        <f t="shared" si="18"/>
        <v>0</v>
      </c>
      <c r="AM72" s="125">
        <f t="shared" si="19"/>
        <v>0</v>
      </c>
      <c r="AN72" s="125">
        <f t="shared" si="20"/>
        <v>0</v>
      </c>
      <c r="AO72" s="125">
        <f t="shared" si="21"/>
        <v>0</v>
      </c>
      <c r="AP72" s="55"/>
      <c r="AQ72" s="55"/>
      <c r="AR72" s="55"/>
      <c r="AS72" s="55"/>
      <c r="AT72" s="55"/>
    </row>
    <row r="73" spans="1:46" ht="12.75">
      <c r="A73" s="205">
        <v>43099</v>
      </c>
      <c r="B73" s="133">
        <v>4</v>
      </c>
      <c r="C73" s="145" t="s">
        <v>117</v>
      </c>
      <c r="D73" s="121"/>
      <c r="E73" s="121"/>
      <c r="F73" s="121"/>
      <c r="G73" s="121"/>
      <c r="H73" s="8"/>
      <c r="I73" s="8"/>
      <c r="J73" s="8">
        <f t="shared" si="13"/>
        <v>0</v>
      </c>
      <c r="K73" s="8">
        <f>SUM(K72,J73)</f>
        <v>0.6333333333333333</v>
      </c>
      <c r="L73" s="8">
        <f t="shared" si="39"/>
        <v>6.649999999999997</v>
      </c>
      <c r="M73" s="217" t="str">
        <f>IF(K73&gt;=L73,"+","-")</f>
        <v>-</v>
      </c>
      <c r="N73" s="218">
        <f>IF(K73=L73,"00:00",IF(K73&gt;L73,K73-L73,L73-K73))</f>
        <v>6.016666666666664</v>
      </c>
      <c r="O73" s="386"/>
      <c r="P73" s="387"/>
      <c r="Q73" s="58"/>
      <c r="R73" s="58"/>
      <c r="S73" s="9">
        <f>SUM(AD73:AF73)</f>
        <v>0</v>
      </c>
      <c r="T73" s="9">
        <f>SUM(AI73:AK73)</f>
        <v>0</v>
      </c>
      <c r="U73" s="9">
        <f t="shared" si="14"/>
        <v>0</v>
      </c>
      <c r="V73" s="9" t="str">
        <f t="shared" si="28"/>
        <v>00:00</v>
      </c>
      <c r="W73" s="9">
        <f t="shared" si="40"/>
        <v>0</v>
      </c>
      <c r="X73" s="38">
        <f t="shared" si="41"/>
        <v>0</v>
      </c>
      <c r="Y73" s="38">
        <f t="shared" si="29"/>
        <v>0</v>
      </c>
      <c r="Z73" s="10" t="str">
        <f t="shared" si="30"/>
        <v>00:00</v>
      </c>
      <c r="AA73" s="10" t="str">
        <f t="shared" si="31"/>
        <v>00:00</v>
      </c>
      <c r="AB73" s="11">
        <v>0.9166666666666666</v>
      </c>
      <c r="AC73" s="11">
        <v>0.25</v>
      </c>
      <c r="AD73" s="12">
        <f t="shared" si="32"/>
        <v>0</v>
      </c>
      <c r="AE73" s="12">
        <f t="shared" si="33"/>
        <v>0</v>
      </c>
      <c r="AF73" s="12">
        <f t="shared" si="34"/>
        <v>0</v>
      </c>
      <c r="AG73" s="9">
        <v>0.7916666666666666</v>
      </c>
      <c r="AH73" s="9">
        <v>0.9166666666666666</v>
      </c>
      <c r="AI73" s="9" t="str">
        <f t="shared" si="35"/>
        <v>00:00</v>
      </c>
      <c r="AJ73" s="9" t="str">
        <f t="shared" si="36"/>
        <v>00:00</v>
      </c>
      <c r="AK73" s="9" t="str">
        <f t="shared" si="37"/>
        <v>00:00</v>
      </c>
      <c r="AL73" s="125">
        <f t="shared" si="18"/>
        <v>0</v>
      </c>
      <c r="AM73" s="125">
        <f t="shared" si="19"/>
        <v>0</v>
      </c>
      <c r="AN73" s="125">
        <f t="shared" si="20"/>
        <v>0</v>
      </c>
      <c r="AO73" s="125">
        <f t="shared" si="21"/>
        <v>0</v>
      </c>
      <c r="AP73" s="55"/>
      <c r="AQ73" s="55"/>
      <c r="AR73" s="55"/>
      <c r="AS73" s="55"/>
      <c r="AT73" s="55"/>
    </row>
    <row r="74" spans="1:46" ht="12.75">
      <c r="A74" s="205">
        <v>43100</v>
      </c>
      <c r="B74" s="133">
        <v>4</v>
      </c>
      <c r="C74" s="145" t="s">
        <v>117</v>
      </c>
      <c r="D74" s="121"/>
      <c r="E74" s="121"/>
      <c r="F74" s="7"/>
      <c r="G74" s="7"/>
      <c r="H74" s="8"/>
      <c r="I74" s="8"/>
      <c r="J74" s="8">
        <f t="shared" si="13"/>
        <v>0</v>
      </c>
      <c r="K74" s="8">
        <f>SUM(K73,J74)</f>
        <v>0.6333333333333333</v>
      </c>
      <c r="L74" s="8">
        <f t="shared" si="39"/>
        <v>6.649999999999997</v>
      </c>
      <c r="M74" s="206" t="str">
        <f>IF(K74&gt;=L74,"+","-")</f>
        <v>-</v>
      </c>
      <c r="N74" s="207">
        <f>IF(K74=L74,"00:00",IF(K74&gt;L74,K74-L74,L74-K74))</f>
        <v>6.016666666666664</v>
      </c>
      <c r="O74" s="390"/>
      <c r="P74" s="387"/>
      <c r="Q74" s="58"/>
      <c r="R74" s="58"/>
      <c r="S74" s="9">
        <f>SUM(AD74:AF74)</f>
        <v>0</v>
      </c>
      <c r="T74" s="9">
        <f>SUM(AI74:AK74)</f>
        <v>0</v>
      </c>
      <c r="U74" s="9">
        <f t="shared" si="14"/>
        <v>0</v>
      </c>
      <c r="V74" s="9" t="str">
        <f t="shared" si="28"/>
        <v>00:00</v>
      </c>
      <c r="W74" s="9">
        <f t="shared" si="40"/>
        <v>0</v>
      </c>
      <c r="X74" s="38">
        <f t="shared" si="41"/>
        <v>0</v>
      </c>
      <c r="Y74" s="38">
        <f t="shared" si="29"/>
        <v>0</v>
      </c>
      <c r="Z74" s="10" t="str">
        <f t="shared" si="30"/>
        <v>00:00</v>
      </c>
      <c r="AA74" s="10" t="str">
        <f t="shared" si="31"/>
        <v>00:00</v>
      </c>
      <c r="AB74" s="11">
        <v>0.9166666666666666</v>
      </c>
      <c r="AC74" s="11">
        <v>0.25</v>
      </c>
      <c r="AD74" s="12">
        <f t="shared" si="32"/>
        <v>0</v>
      </c>
      <c r="AE74" s="12">
        <f t="shared" si="33"/>
        <v>0</v>
      </c>
      <c r="AF74" s="12">
        <f t="shared" si="34"/>
        <v>0</v>
      </c>
      <c r="AG74" s="9">
        <v>0.7916666666666666</v>
      </c>
      <c r="AH74" s="9">
        <v>0.9166666666666666</v>
      </c>
      <c r="AI74" s="9" t="str">
        <f t="shared" si="35"/>
        <v>00:00</v>
      </c>
      <c r="AJ74" s="9" t="str">
        <f t="shared" si="36"/>
        <v>00:00</v>
      </c>
      <c r="AK74" s="9" t="str">
        <f t="shared" si="37"/>
        <v>00:00</v>
      </c>
      <c r="AL74" s="125">
        <f t="shared" si="18"/>
        <v>0</v>
      </c>
      <c r="AM74" s="125">
        <f t="shared" si="19"/>
        <v>0</v>
      </c>
      <c r="AN74" s="125">
        <f t="shared" si="20"/>
        <v>0</v>
      </c>
      <c r="AO74" s="125">
        <f>AL74+AM74++AN74+AA74</f>
        <v>0</v>
      </c>
      <c r="AP74" s="55"/>
      <c r="AQ74" s="55"/>
      <c r="AR74" s="55"/>
      <c r="AS74" s="55"/>
      <c r="AT74" s="55"/>
    </row>
    <row r="75" spans="1:46" ht="12.75">
      <c r="A75" s="112"/>
      <c r="B75" s="175" t="s">
        <v>126</v>
      </c>
      <c r="C75" s="175"/>
      <c r="D75" s="175"/>
      <c r="E75" s="112"/>
      <c r="F75" s="112"/>
      <c r="G75" s="112"/>
      <c r="H75" s="112"/>
      <c r="I75" s="112"/>
      <c r="J75" s="112"/>
      <c r="K75" s="197" t="s">
        <v>87</v>
      </c>
      <c r="L75" s="198"/>
      <c r="M75" s="208" t="str">
        <f>M74</f>
        <v>-</v>
      </c>
      <c r="N75" s="209">
        <f>N74</f>
        <v>6.016666666666664</v>
      </c>
      <c r="O75" s="112"/>
      <c r="P75" s="112"/>
      <c r="Q75" s="56"/>
      <c r="R75" s="56"/>
      <c r="S75" s="77">
        <f>SUM(S44:S74)</f>
        <v>0</v>
      </c>
      <c r="T75" s="78">
        <f>SUM(T44:T74)</f>
        <v>0</v>
      </c>
      <c r="U75" s="90">
        <f>SUM(U44:U74)</f>
        <v>0</v>
      </c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</row>
    <row r="76" spans="1:46" s="192" customFormat="1" ht="12.75" customHeight="1">
      <c r="A76" s="115"/>
      <c r="B76" s="116"/>
      <c r="C76" s="116"/>
      <c r="D76" s="116"/>
      <c r="E76" s="115"/>
      <c r="F76" s="115"/>
      <c r="G76" s="150">
        <f>IF('sep-okt'!K3="+",L76,L76+H76)</f>
        <v>14.033333333333326</v>
      </c>
      <c r="H76" s="150" t="str">
        <f>IF('sep-okt'!L3-"10:00"&gt;0,"10:00",'sep-okt'!L3)</f>
        <v>10:00</v>
      </c>
      <c r="I76" s="115"/>
      <c r="J76" s="115"/>
      <c r="K76" s="118">
        <f>K74+K37+'sep-okt'!N77</f>
        <v>1.5833333333333333</v>
      </c>
      <c r="L76" s="118">
        <f>L74+L37</f>
        <v>13.61666666666666</v>
      </c>
      <c r="M76" s="115" t="str">
        <f>IF(K76&gt;L76,"+","-")</f>
        <v>-</v>
      </c>
      <c r="N76" s="118">
        <f>IF(K76=L76,"00:00",IF(K76&gt;L76,K76-L76,L76-K76))</f>
        <v>12.033333333333326</v>
      </c>
      <c r="O76" s="118" t="str">
        <f>IF(M76="-","00:00",N76)</f>
        <v>00:00</v>
      </c>
      <c r="P76" s="118"/>
      <c r="Q76" s="119"/>
      <c r="R76" s="119"/>
      <c r="S76" s="118">
        <f>SUM(S8:S75)</f>
        <v>0</v>
      </c>
      <c r="T76" s="118">
        <f>SUM(T8:T75)</f>
        <v>0</v>
      </c>
      <c r="U76" s="118">
        <f>SUM(U8:U75)</f>
        <v>0</v>
      </c>
      <c r="V76" s="118" t="str">
        <f>V74</f>
        <v>00:00</v>
      </c>
      <c r="W76" s="118">
        <f>W74</f>
        <v>0</v>
      </c>
      <c r="X76" s="120">
        <f>SUM(X8:X75)</f>
        <v>5</v>
      </c>
      <c r="Y76" s="120">
        <f>SUM(Y8:Y75)</f>
        <v>0</v>
      </c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</row>
    <row r="77" spans="1:46" ht="12.75">
      <c r="A77" s="55"/>
      <c r="B77" s="55"/>
      <c r="C77" s="55"/>
      <c r="D77" s="55"/>
      <c r="E77" s="55"/>
      <c r="F77" s="55"/>
      <c r="G77" s="55"/>
      <c r="H77" s="226">
        <v>1.25</v>
      </c>
      <c r="I77" s="55"/>
      <c r="J77" s="221"/>
      <c r="K77" s="222"/>
      <c r="L77" s="223" t="s">
        <v>138</v>
      </c>
      <c r="M77" s="224"/>
      <c r="N77" s="227">
        <v>0</v>
      </c>
      <c r="O77" s="225">
        <f>IF(N77&gt;H77,"&lt;&lt;== aantal is te groot !!",IF(N77&lt;L3,"","&lt;&lt;== onvoldoende overuren"))</f>
      </c>
      <c r="P77" s="55"/>
      <c r="Q77" s="56"/>
      <c r="R77" s="56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</row>
    <row r="78" spans="1:46" ht="12.75">
      <c r="A78" s="55"/>
      <c r="B78" s="56"/>
      <c r="C78" s="56"/>
      <c r="D78" s="56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6"/>
      <c r="R78" s="56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</row>
    <row r="79" spans="1:46" ht="12.75">
      <c r="A79" s="55"/>
      <c r="B79" s="56"/>
      <c r="C79" s="56"/>
      <c r="D79" s="56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6"/>
      <c r="R79" s="56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</row>
    <row r="80" spans="1:46" ht="12.75">
      <c r="A80" s="55"/>
      <c r="B80" s="56"/>
      <c r="C80" s="56"/>
      <c r="D80" s="56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6"/>
      <c r="R80" s="56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</row>
    <row r="81" spans="1:46" ht="12.75">
      <c r="A81" s="55"/>
      <c r="B81" s="56"/>
      <c r="C81" s="56"/>
      <c r="D81" s="56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6"/>
      <c r="R81" s="56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</row>
    <row r="82" spans="1:46" ht="12.75">
      <c r="A82" s="55"/>
      <c r="B82" s="56"/>
      <c r="C82" s="56"/>
      <c r="D82" s="56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6"/>
      <c r="R82" s="56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</row>
    <row r="83" spans="1:46" ht="12.75">
      <c r="A83" s="55"/>
      <c r="B83" s="56"/>
      <c r="C83" s="56"/>
      <c r="D83" s="56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6"/>
      <c r="R83" s="56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</row>
    <row r="84" spans="1:46" ht="12.75">
      <c r="A84" s="55"/>
      <c r="B84" s="56"/>
      <c r="C84" s="56"/>
      <c r="D84" s="56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6"/>
      <c r="R84" s="56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</row>
    <row r="85" spans="1:46" ht="12.75">
      <c r="A85" s="55"/>
      <c r="B85" s="56"/>
      <c r="C85" s="56"/>
      <c r="D85" s="56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6"/>
      <c r="R85" s="56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</row>
    <row r="86" spans="1:46" ht="12.75">
      <c r="A86" s="55"/>
      <c r="B86" s="56"/>
      <c r="C86" s="56"/>
      <c r="D86" s="56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6"/>
      <c r="R86" s="56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</row>
    <row r="87" spans="1:46" ht="12.75">
      <c r="A87" s="55"/>
      <c r="B87" s="56"/>
      <c r="C87" s="56"/>
      <c r="D87" s="56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6"/>
      <c r="R87" s="56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</row>
    <row r="88" spans="1:46" ht="12.75">
      <c r="A88" s="55"/>
      <c r="B88" s="56"/>
      <c r="C88" s="56"/>
      <c r="D88" s="56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6"/>
      <c r="R88" s="56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</row>
    <row r="89" spans="1:46" ht="12.75">
      <c r="A89" s="55"/>
      <c r="B89" s="56"/>
      <c r="C89" s="56"/>
      <c r="D89" s="56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6"/>
      <c r="R89" s="56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</row>
    <row r="90" spans="1:46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6"/>
      <c r="R90" s="56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</row>
    <row r="91" spans="1:46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6"/>
      <c r="R91" s="56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</row>
    <row r="92" spans="1:46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6"/>
      <c r="R92" s="56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</row>
    <row r="93" spans="1:46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6"/>
      <c r="R93" s="56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</row>
    <row r="94" spans="1:46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6"/>
      <c r="R94" s="56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</row>
    <row r="95" spans="1:46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6"/>
      <c r="R95" s="56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</row>
    <row r="96" spans="1:46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6"/>
      <c r="R96" s="56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</row>
    <row r="97" spans="1:46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6"/>
      <c r="R97" s="56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</row>
    <row r="98" spans="1:46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6"/>
      <c r="R98" s="56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</row>
    <row r="99" spans="19:44" ht="12.75"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</row>
    <row r="100" spans="19:44" ht="12.75"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</row>
    <row r="101" spans="19:44" ht="12.75"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</row>
    <row r="102" spans="19:44" ht="12.75"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</row>
    <row r="103" spans="19:44" ht="12.75"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</row>
    <row r="104" spans="19:44" ht="12.75"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</row>
    <row r="105" spans="19:44" ht="12.75"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</row>
    <row r="106" spans="19:44" ht="12.75"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</row>
    <row r="107" spans="19:44" ht="12.75"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</row>
    <row r="108" spans="19:44" ht="12.75"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</row>
    <row r="109" spans="19:44" ht="12.75"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</row>
    <row r="110" spans="19:44" ht="12.75"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</row>
    <row r="111" spans="19:44" ht="12.75"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</row>
    <row r="112" spans="19:44" ht="12.75"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</row>
    <row r="113" spans="19:44" ht="12.75"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</row>
    <row r="114" spans="19:44" ht="12.75"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</row>
  </sheetData>
  <sheetProtection/>
  <mergeCells count="85">
    <mergeCell ref="I4:J4"/>
    <mergeCell ref="O66:P66"/>
    <mergeCell ref="O67:P67"/>
    <mergeCell ref="O68:P68"/>
    <mergeCell ref="O63:P63"/>
    <mergeCell ref="O64:P64"/>
    <mergeCell ref="O65:P65"/>
    <mergeCell ref="O62:P62"/>
    <mergeCell ref="O53:P53"/>
    <mergeCell ref="O54:P54"/>
    <mergeCell ref="O69:P69"/>
    <mergeCell ref="O74:P74"/>
    <mergeCell ref="O70:P70"/>
    <mergeCell ref="O71:P71"/>
    <mergeCell ref="O72:P72"/>
    <mergeCell ref="O73:P73"/>
    <mergeCell ref="O60:P60"/>
    <mergeCell ref="O61:P61"/>
    <mergeCell ref="O55:P55"/>
    <mergeCell ref="O56:P56"/>
    <mergeCell ref="O57:P57"/>
    <mergeCell ref="O58:P58"/>
    <mergeCell ref="O47:P47"/>
    <mergeCell ref="O48:P48"/>
    <mergeCell ref="D5:H5"/>
    <mergeCell ref="O59:P59"/>
    <mergeCell ref="O51:P51"/>
    <mergeCell ref="O52:P52"/>
    <mergeCell ref="O49:P49"/>
    <mergeCell ref="O50:P50"/>
    <mergeCell ref="O33:P33"/>
    <mergeCell ref="O34:P34"/>
    <mergeCell ref="O45:P45"/>
    <mergeCell ref="O46:P46"/>
    <mergeCell ref="O29:P29"/>
    <mergeCell ref="O30:P30"/>
    <mergeCell ref="O31:P31"/>
    <mergeCell ref="O32:P32"/>
    <mergeCell ref="O35:P35"/>
    <mergeCell ref="O36:P36"/>
    <mergeCell ref="O37:P37"/>
    <mergeCell ref="O44:P44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9:P9"/>
    <mergeCell ref="O10:P10"/>
    <mergeCell ref="O11:P11"/>
    <mergeCell ref="O12:P12"/>
    <mergeCell ref="O13:P13"/>
    <mergeCell ref="O14:P14"/>
    <mergeCell ref="O15:P15"/>
    <mergeCell ref="O16:P16"/>
    <mergeCell ref="AI6:AK6"/>
    <mergeCell ref="AB6:AC6"/>
    <mergeCell ref="AG6:AH6"/>
    <mergeCell ref="O8:P8"/>
    <mergeCell ref="S6:S7"/>
    <mergeCell ref="T6:T7"/>
    <mergeCell ref="U6:U7"/>
    <mergeCell ref="O6:P7"/>
    <mergeCell ref="AD6:AF6"/>
    <mergeCell ref="J6:J7"/>
    <mergeCell ref="K6:K7"/>
    <mergeCell ref="L6:L7"/>
    <mergeCell ref="M6:N7"/>
    <mergeCell ref="AL6:AN6"/>
    <mergeCell ref="I5:L5"/>
    <mergeCell ref="A6:A7"/>
    <mergeCell ref="B6:B7"/>
    <mergeCell ref="D6:D7"/>
    <mergeCell ref="E6:E7"/>
    <mergeCell ref="F6:F7"/>
    <mergeCell ref="G6:G7"/>
    <mergeCell ref="H6:H7"/>
    <mergeCell ref="I6:I7"/>
  </mergeCells>
  <conditionalFormatting sqref="C44:C74 C8:C37">
    <cfRule type="cellIs" priority="1" dxfId="7" operator="equal" stopIfTrue="1">
      <formula>"N"</formula>
    </cfRule>
    <cfRule type="cellIs" priority="2" dxfId="6" operator="equal" stopIfTrue="1">
      <formula>"J"</formula>
    </cfRule>
  </conditionalFormatting>
  <conditionalFormatting sqref="A8:A37 A44:A74">
    <cfRule type="cellIs" priority="3" dxfId="5" operator="equal" stopIfTrue="1">
      <formula>$I$5</formula>
    </cfRule>
    <cfRule type="expression" priority="4" dxfId="1" stopIfTrue="1">
      <formula>B8=4</formula>
    </cfRule>
    <cfRule type="expression" priority="5" dxfId="3" stopIfTrue="1">
      <formula>B8=7</formula>
    </cfRule>
  </conditionalFormatting>
  <conditionalFormatting sqref="B8:B37 B44:B74">
    <cfRule type="cellIs" priority="6" dxfId="2" operator="between" stopIfTrue="1">
      <formula>7.999</formula>
      <formula>9.0001</formula>
    </cfRule>
    <cfRule type="cellIs" priority="7" dxfId="1" operator="between" stopIfTrue="1">
      <formula>3.9999</formula>
      <formula>4.0001</formula>
    </cfRule>
    <cfRule type="cellIs" priority="8" dxfId="0" operator="between" stopIfTrue="1">
      <formula>6.999</formula>
      <formula>7.00001</formula>
    </cfRule>
  </conditionalFormatting>
  <printOptions horizontalCentered="1"/>
  <pageMargins left="0.7874015748031497" right="0.7874015748031497" top="0.984251968503937" bottom="0.984251968503937" header="0.5118110236220472" footer="4.05"/>
  <pageSetup fitToHeight="1" fitToWidth="1" horizontalDpi="360" verticalDpi="36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Rayen</dc:creator>
  <cp:keywords/>
  <dc:description/>
  <cp:lastModifiedBy>Jozef Rayen</cp:lastModifiedBy>
  <cp:lastPrinted>2014-01-06T06:34:45Z</cp:lastPrinted>
  <dcterms:created xsi:type="dcterms:W3CDTF">2002-11-14T10:26:22Z</dcterms:created>
  <dcterms:modified xsi:type="dcterms:W3CDTF">2016-11-22T07:02:40Z</dcterms:modified>
  <cp:category/>
  <cp:version/>
  <cp:contentType/>
  <cp:contentStatus/>
</cp:coreProperties>
</file>